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amGebauer\Downloads\"/>
    </mc:Choice>
  </mc:AlternateContent>
  <xr:revisionPtr revIDLastSave="0" documentId="8_{D22E4F6F-0EFD-46F4-A56A-1083D76C1B80}" xr6:coauthVersionLast="47" xr6:coauthVersionMax="47" xr10:uidLastSave="{00000000-0000-0000-0000-000000000000}"/>
  <bookViews>
    <workbookView xWindow="28680" yWindow="-120" windowWidth="38640" windowHeight="21120" xr2:uid="{BAA239FB-B6B1-452D-89E4-5E2D26D78AC9}"/>
  </bookViews>
  <sheets>
    <sheet name="Leden" sheetId="1" r:id="rId1"/>
    <sheet name="_gauge" sheetId="2" state="very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1" i="1" l="1"/>
  <c r="D58" i="1"/>
  <c r="D53" i="1"/>
  <c r="D49" i="1"/>
  <c r="D43" i="1"/>
  <c r="D38" i="1"/>
  <c r="D32" i="1"/>
  <c r="E9" i="1" s="1"/>
  <c r="B1" i="2" s="1"/>
  <c r="D27" i="1"/>
  <c r="D22" i="1"/>
  <c r="D17" i="1"/>
  <c r="E58" i="1"/>
  <c r="E53" i="1"/>
  <c r="E49" i="1"/>
  <c r="E43" i="1"/>
  <c r="E38" i="1"/>
  <c r="E32" i="1"/>
  <c r="E27" i="1"/>
  <c r="E22" i="1"/>
  <c r="E17" i="1"/>
  <c r="E10" i="1" l="1"/>
  <c r="E12" i="1"/>
  <c r="C12" i="1" l="1"/>
  <c r="B2" i="2"/>
  <c r="D13" i="1"/>
  <c r="C9" i="1"/>
</calcChain>
</file>

<file path=xl/sharedStrings.xml><?xml version="1.0" encoding="utf-8"?>
<sst xmlns="http://schemas.openxmlformats.org/spreadsheetml/2006/main" count="92" uniqueCount="64">
  <si>
    <t>Č.</t>
  </si>
  <si>
    <t>Banka a pokladna</t>
  </si>
  <si>
    <t>Bankovní účty a pokladna zaúčtovány a odsouhlaseny (výpis / fyzická inventura)</t>
  </si>
  <si>
    <t>Neidentifikované položky na bankovním výpisu vyřešeny</t>
  </si>
  <si>
    <t>Bankovní poplatky a úroky zaúčtovány</t>
  </si>
  <si>
    <t>Pohledávky (odběratelé)</t>
  </si>
  <si>
    <t>Všechny vydané faktury za daný měsíc zaúčtovány</t>
  </si>
  <si>
    <t>Saldo pohledávek odsouhlaseno se saldokontem odběratelů</t>
  </si>
  <si>
    <t>Dobropisy a opravné daňové doklady odsouhlaseny</t>
  </si>
  <si>
    <t>Závazky (dodavatelé)</t>
  </si>
  <si>
    <t>Všechny přijaté faktury za daný měsíc zaúčtovány</t>
  </si>
  <si>
    <t>Saldo závazků odsouhlaseno se saldokontem dodavatelů</t>
  </si>
  <si>
    <t>Dosud nevyfakturované dodávky zaúčtovány (dohadné položky pasivní)</t>
  </si>
  <si>
    <t>Mzdy a personalistika</t>
  </si>
  <si>
    <t>Mzdy za daný měsíc vypočteny a zaúčtovány</t>
  </si>
  <si>
    <t>Sociální a zdravotní pojištění zaúčtováno a odvedeno</t>
  </si>
  <si>
    <t>Zálohy na daň z příjmů ze závislé činnosti zaúčtovány a odvedeny</t>
  </si>
  <si>
    <t>Dohadné položky na nevyčerpanou dovolenou a bonusy zaúčtovány</t>
  </si>
  <si>
    <t>DPH a daně</t>
  </si>
  <si>
    <t>Přiznání k DPH zkontrolováno a podáno (u měsíčních plátců)</t>
  </si>
  <si>
    <t>Kontrolní hlášení k DPH podáno</t>
  </si>
  <si>
    <t>Daňová povinnost / nadměrný odpočet DPH zaúčtován</t>
  </si>
  <si>
    <t>Časové rozlišení</t>
  </si>
  <si>
    <t>Náklady příštích období zaúčtovány</t>
  </si>
  <si>
    <t>Výnosy příštích období zaúčtovány</t>
  </si>
  <si>
    <t>Dohadné účty aktivní a pasivní zkontrolovány a zaúčtovány</t>
  </si>
  <si>
    <t>Rezervy vytvořeny, resp. rozpuštěny dle potřeby</t>
  </si>
  <si>
    <t>Dlouhodobý majetek</t>
  </si>
  <si>
    <t>Odpisy za daný měsíc zaúčtovány</t>
  </si>
  <si>
    <t>Nové nákupy a vyřazení majetku zaúčtovány a zaevidovány</t>
  </si>
  <si>
    <t>Zásoby</t>
  </si>
  <si>
    <t>Všechny příjmy a výdeje zaúčtovány</t>
  </si>
  <si>
    <t>Skladová evidence odsouhlasena s účetnictvím</t>
  </si>
  <si>
    <t>Nedokončená výroba zaúčtována</t>
  </si>
  <si>
    <t>Uzávěrka a výkazy</t>
  </si>
  <si>
    <t>Rozvaha a výkaz zisku a ztráty zkontrolovány</t>
  </si>
  <si>
    <t>Účetní období uzavřeno v účetním systému</t>
  </si>
  <si>
    <t>www.repfin.pro</t>
  </si>
  <si>
    <t>CHECKLIST UZÁVĚRKY MĚSÍCE</t>
  </si>
  <si>
    <t>LEDEN  ·  Kontrolní list účetní uzávěrky</t>
  </si>
  <si>
    <t>Ověření, že veškeré účetní operace za měsíc jsou zaúčtovány a účetní období je připraveno k uzavření.</t>
  </si>
  <si>
    <t>CELKOVÝ PROGRES UZÁVĚRKY</t>
  </si>
  <si>
    <t>ROZPAD STAVŮ</t>
  </si>
  <si>
    <t>Hotovo</t>
  </si>
  <si>
    <t>V řešení</t>
  </si>
  <si>
    <t>N/A</t>
  </si>
  <si>
    <t>Zbývá</t>
  </si>
  <si>
    <t>PŘEHLED ÚKOLŮ</t>
  </si>
  <si>
    <t>Stav vyberte ze seznamu · poznámky lze volně editovat</t>
  </si>
  <si>
    <t>KONTROLNÍ ÚKOL</t>
  </si>
  <si>
    <t>STAV</t>
  </si>
  <si>
    <t>POZNÁMKA</t>
  </si>
  <si>
    <t>🏦</t>
  </si>
  <si>
    <t>📤</t>
  </si>
  <si>
    <t>📥</t>
  </si>
  <si>
    <t>👥</t>
  </si>
  <si>
    <t>🧾</t>
  </si>
  <si>
    <t>📅</t>
  </si>
  <si>
    <t>🏛</t>
  </si>
  <si>
    <t>📦</t>
  </si>
  <si>
    <t>🔒</t>
  </si>
  <si>
    <t>Nezahájeno</t>
  </si>
  <si>
    <t>repfin.pro  ·  automatizace a AI ve financích</t>
  </si>
  <si>
    <t>Obecný, univerzální checklist měsíční uzávěrky vytvořený repfin.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</si>
</sst>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%"/>
    <numFmt numFmtId="165" formatCode="@&quot;   ▾&quot;"/>
  </numFmts>
  <fonts count="26">
    <font>
      <sz val="11"/>
      <color theme="1"/>
      <name val="Aptos Narrow"/>
      <family val="2"/>
      <charset val="238"/>
      <scheme val="minor"/>
    </font>
    <font>
      <b/>
      <sz val="17"/>
      <color rgb="FFFFFFFF"/>
      <name val="Inter"/>
    </font>
    <font>
      <b/>
      <sz val="22"/>
      <color rgb="FFFFFFFF"/>
      <name val="Inter"/>
    </font>
    <font>
      <sz val="10.5"/>
      <color rgb="FF9ADFA8"/>
      <name val="Inter"/>
    </font>
    <font>
      <i/>
      <sz val="9.5"/>
      <color rgb="FFC9E9CF"/>
      <name val="Inter"/>
    </font>
    <font>
      <b/>
      <sz val="10"/>
      <color theme="1"/>
      <name val="Inter"/>
    </font>
    <font>
      <b/>
      <sz val="12"/>
      <color rgb="FF2B332D"/>
      <name val="Inter"/>
    </font>
    <font>
      <b/>
      <sz val="10"/>
      <color rgb="FF0E7C66"/>
      <name val="Inter"/>
    </font>
    <font>
      <b/>
      <sz val="10"/>
      <color rgb="FF9A7B10"/>
      <name val="Inter"/>
    </font>
    <font>
      <b/>
      <sz val="10"/>
      <color rgb="FFC6503A"/>
      <name val="Inter"/>
    </font>
    <font>
      <b/>
      <sz val="10"/>
      <color rgb="FF7A827D"/>
      <name val="Inter"/>
    </font>
    <font>
      <sz val="13"/>
      <color theme="1"/>
      <name val="Inter"/>
    </font>
    <font>
      <sz val="9.5"/>
      <color rgb="FF28D553"/>
      <name val="Inter"/>
    </font>
    <font>
      <sz val="10.5"/>
      <color rgb="FFD9F5DA"/>
      <name val="Inter"/>
    </font>
    <font>
      <i/>
      <sz val="9.5"/>
      <color rgb="FFD9F5DA"/>
      <name val="Inter"/>
    </font>
    <font>
      <b/>
      <sz val="8.5"/>
      <color rgb="FFA5A4A5"/>
      <name val="Inter"/>
    </font>
    <font>
      <b/>
      <sz val="40"/>
      <color rgb="FF205F28"/>
      <name val="Inter"/>
    </font>
    <font>
      <sz val="9.5"/>
      <color rgb="FFA5A4A5"/>
      <name val="Inter"/>
    </font>
    <font>
      <i/>
      <sz val="9"/>
      <color rgb="FFA5A4A5"/>
      <name val="Inter"/>
    </font>
    <font>
      <b/>
      <sz val="12"/>
      <color rgb="FF205F28"/>
      <name val="Inter"/>
    </font>
    <font>
      <i/>
      <sz val="9"/>
      <color rgb="FF205F28"/>
      <name val="Inter"/>
    </font>
    <font>
      <b/>
      <sz val="11.5"/>
      <color rgb="FF205F28"/>
      <name val="Inter"/>
    </font>
    <font>
      <sz val="9"/>
      <color rgb="FFA5A4A5"/>
      <name val="Inter"/>
    </font>
    <font>
      <b/>
      <sz val="9"/>
      <color rgb="FF205F28"/>
      <name val="Inter"/>
    </font>
    <font>
      <sz val="10.5"/>
      <color rgb="FF353535"/>
      <name val="Inter"/>
    </font>
    <font>
      <i/>
      <sz val="9.5"/>
      <color rgb="FF353535"/>
      <name val="Inte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8F6"/>
        <bgColor indexed="64"/>
      </patternFill>
    </fill>
    <fill>
      <patternFill patternType="solid">
        <fgColor rgb="FFDFF7F1"/>
        <bgColor indexed="64"/>
      </patternFill>
    </fill>
    <fill>
      <patternFill patternType="solid">
        <fgColor rgb="FFFEF5E1"/>
        <bgColor indexed="64"/>
      </patternFill>
    </fill>
    <fill>
      <patternFill patternType="solid">
        <fgColor rgb="FFFDEAE5"/>
        <bgColor indexed="64"/>
      </patternFill>
    </fill>
    <fill>
      <patternFill patternType="solid">
        <fgColor rgb="FFEEF1EF"/>
        <bgColor indexed="64"/>
      </patternFill>
    </fill>
    <fill>
      <patternFill patternType="solid">
        <fgColor rgb="FFFAFCFB"/>
        <bgColor indexed="64"/>
      </patternFill>
    </fill>
    <fill>
      <patternFill patternType="solid">
        <fgColor rgb="FF205F28"/>
        <bgColor indexed="64"/>
      </patternFill>
    </fill>
    <fill>
      <patternFill patternType="solid">
        <fgColor rgb="FFD9F5DA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E2E8E3"/>
      </top>
      <bottom/>
      <diagonal/>
    </border>
    <border>
      <left/>
      <right/>
      <top/>
      <bottom style="thin">
        <color rgb="FFE2E8E3"/>
      </bottom>
      <diagonal/>
    </border>
    <border>
      <left style="thin">
        <color rgb="FFE2E8E3"/>
      </left>
      <right/>
      <top style="thin">
        <color rgb="FFE2E8E3"/>
      </top>
      <bottom/>
      <diagonal/>
    </border>
    <border>
      <left style="thin">
        <color rgb="FFE2E8E3"/>
      </left>
      <right/>
      <top/>
      <bottom/>
      <diagonal/>
    </border>
    <border>
      <left style="thin">
        <color rgb="FFE2E8E3"/>
      </left>
      <right/>
      <top/>
      <bottom style="thin">
        <color rgb="FFE2E8E3"/>
      </bottom>
      <diagonal/>
    </border>
    <border>
      <left/>
      <right style="thin">
        <color rgb="FFE2E8E3"/>
      </right>
      <top style="thin">
        <color rgb="FFE2E8E3"/>
      </top>
      <bottom/>
      <diagonal/>
    </border>
    <border>
      <left/>
      <right style="thin">
        <color rgb="FFE2E8E3"/>
      </right>
      <top/>
      <bottom/>
      <diagonal/>
    </border>
    <border>
      <left/>
      <right style="thin">
        <color rgb="FFE2E8E3"/>
      </right>
      <top/>
      <bottom style="thin">
        <color rgb="FFE2E8E3"/>
      </bottom>
      <diagonal/>
    </border>
    <border>
      <left/>
      <right/>
      <top/>
      <bottom style="thin">
        <color rgb="FFD8E0DA"/>
      </bottom>
      <diagonal/>
    </border>
    <border>
      <left style="thin">
        <color rgb="FFEDF1EE"/>
      </left>
      <right style="thin">
        <color rgb="FFEDF1EE"/>
      </right>
      <top style="thin">
        <color rgb="FFEDF1EE"/>
      </top>
      <bottom style="thin">
        <color rgb="FFEDF1EE"/>
      </bottom>
      <diagonal/>
    </border>
    <border>
      <left style="thick">
        <color rgb="FF28D553"/>
      </left>
      <right/>
      <top style="thin">
        <color rgb="FFD8E0DA"/>
      </top>
      <bottom style="thin">
        <color rgb="FFEDF1EE"/>
      </bottom>
      <diagonal/>
    </border>
    <border>
      <left style="thin">
        <color rgb="FFEDF1EE"/>
      </left>
      <right style="thin">
        <color rgb="FFEDF1EE"/>
      </right>
      <top/>
      <bottom style="thin">
        <color rgb="FFEDF1EE"/>
      </bottom>
      <diagonal/>
    </border>
    <border>
      <left style="thick">
        <color rgb="FF28D553"/>
      </left>
      <right/>
      <top/>
      <bottom style="thin">
        <color rgb="FFEDF1EE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3" borderId="0" xfId="0" applyFill="1"/>
    <xf numFmtId="0" fontId="0" fillId="2" borderId="4" xfId="0" applyFill="1" applyBorder="1"/>
    <xf numFmtId="0" fontId="0" fillId="2" borderId="5" xfId="0" applyFill="1" applyBorder="1"/>
    <xf numFmtId="0" fontId="6" fillId="2" borderId="7" xfId="0" applyFont="1" applyFill="1" applyBorder="1" applyAlignment="1">
      <alignment horizontal="left" vertical="center" indent="1"/>
    </xf>
    <xf numFmtId="0" fontId="7" fillId="4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165" fontId="5" fillId="2" borderId="10" xfId="0" applyNumberFormat="1" applyFont="1" applyFill="1" applyBorder="1" applyAlignment="1">
      <alignment horizontal="center" vertical="center"/>
    </xf>
    <xf numFmtId="0" fontId="0" fillId="9" borderId="0" xfId="0" applyFill="1"/>
    <xf numFmtId="0" fontId="12" fillId="9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center" vertical="center"/>
    </xf>
    <xf numFmtId="0" fontId="15" fillId="3" borderId="9" xfId="0" applyFont="1" applyFill="1" applyBorder="1" applyAlignment="1">
      <alignment horizontal="left" vertical="center" indent="1"/>
    </xf>
    <xf numFmtId="0" fontId="15" fillId="3" borderId="9" xfId="0" applyFont="1" applyFill="1" applyBorder="1" applyAlignment="1">
      <alignment horizontal="center" vertical="center"/>
    </xf>
    <xf numFmtId="0" fontId="21" fillId="10" borderId="0" xfId="0" applyFont="1" applyFill="1" applyAlignment="1">
      <alignment vertical="center" indent="1"/>
    </xf>
    <xf numFmtId="0" fontId="22" fillId="10" borderId="0" xfId="0" applyFont="1" applyFill="1" applyAlignment="1">
      <alignment horizontal="center" vertical="center"/>
    </xf>
    <xf numFmtId="0" fontId="23" fillId="10" borderId="0" xfId="0" applyFont="1" applyFill="1" applyAlignment="1">
      <alignment horizontal="right" vertical="center" indent="1"/>
    </xf>
    <xf numFmtId="0" fontId="11" fillId="10" borderId="11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left" vertical="center" indent="1"/>
    </xf>
    <xf numFmtId="0" fontId="25" fillId="8" borderId="10" xfId="0" applyFont="1" applyFill="1" applyBorder="1" applyAlignment="1">
      <alignment horizontal="left" vertical="center" indent="1"/>
    </xf>
    <xf numFmtId="0" fontId="11" fillId="10" borderId="13" xfId="0" applyFont="1" applyFill="1" applyBorder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14" fillId="9" borderId="0" xfId="0" applyFont="1" applyFill="1" applyAlignment="1">
      <alignment horizontal="left" vertical="top" indent="1"/>
    </xf>
    <xf numFmtId="0" fontId="4" fillId="9" borderId="0" xfId="0" applyFont="1" applyFill="1" applyAlignment="1">
      <alignment horizontal="left" vertical="top" indent="1"/>
    </xf>
    <xf numFmtId="0" fontId="19" fillId="0" borderId="0" xfId="0" applyFont="1" applyAlignment="1">
      <alignment vertical="center"/>
    </xf>
    <xf numFmtId="0" fontId="0" fillId="0" borderId="0" xfId="0"/>
    <xf numFmtId="0" fontId="18" fillId="0" borderId="0" xfId="0" applyFont="1" applyAlignment="1">
      <alignment horizontal="right" vertical="center"/>
    </xf>
    <xf numFmtId="0" fontId="20" fillId="10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9" borderId="0" xfId="0" applyFont="1" applyFill="1" applyAlignment="1">
      <alignment horizontal="left" vertical="center" indent="1"/>
    </xf>
    <xf numFmtId="0" fontId="13" fillId="9" borderId="0" xfId="0" applyFont="1" applyFill="1" applyAlignment="1">
      <alignment horizontal="left" vertical="center" indent="1"/>
    </xf>
    <xf numFmtId="0" fontId="3" fillId="9" borderId="0" xfId="0" applyFont="1" applyFill="1" applyAlignment="1">
      <alignment horizontal="left" vertical="center" indent="1"/>
    </xf>
    <xf numFmtId="0" fontId="15" fillId="2" borderId="3" xfId="0" applyFont="1" applyFill="1" applyBorder="1" applyAlignment="1">
      <alignment horizontal="left" vertical="center" indent="1"/>
    </xf>
    <xf numFmtId="0" fontId="15" fillId="2" borderId="1" xfId="0" applyFont="1" applyFill="1" applyBorder="1" applyAlignment="1">
      <alignment horizontal="left" vertical="center" indent="1"/>
    </xf>
    <xf numFmtId="164" fontId="16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17" fillId="2" borderId="0" xfId="0" applyFont="1" applyFill="1" applyAlignment="1">
      <alignment horizontal="center" vertical="top"/>
    </xf>
    <xf numFmtId="0" fontId="0" fillId="2" borderId="2" xfId="0" applyFill="1" applyBorder="1"/>
    <xf numFmtId="0" fontId="15" fillId="2" borderId="6" xfId="0" applyFont="1" applyFill="1" applyBorder="1" applyAlignment="1">
      <alignment horizontal="left" vertical="center" indent="1"/>
    </xf>
    <xf numFmtId="0" fontId="18" fillId="2" borderId="5" xfId="0" applyFont="1" applyFill="1" applyBorder="1" applyAlignment="1">
      <alignment horizontal="center" vertical="center"/>
    </xf>
    <xf numFmtId="0" fontId="0" fillId="2" borderId="8" xfId="0" applyFill="1" applyBorder="1"/>
  </cellXfs>
  <cellStyles count="1">
    <cellStyle name="Normal" xfId="0" builtinId="0"/>
  </cellStyles>
  <dxfs count="36">
    <dxf>
      <font>
        <b/>
        <i val="0"/>
        <color rgb="FF7A827D"/>
      </font>
      <fill>
        <patternFill patternType="solid">
          <fgColor indexed="64"/>
          <bgColor rgb="FFEEF1EF"/>
        </patternFill>
      </fill>
    </dxf>
    <dxf>
      <font>
        <b/>
        <i val="0"/>
        <color rgb="FFC6503A"/>
      </font>
      <fill>
        <patternFill patternType="solid">
          <fgColor indexed="64"/>
          <bgColor rgb="FFFDEAE5"/>
        </patternFill>
      </fill>
    </dxf>
    <dxf>
      <font>
        <b/>
        <i val="0"/>
        <color rgb="FF9A7B10"/>
      </font>
      <fill>
        <patternFill patternType="solid">
          <fgColor indexed="64"/>
          <bgColor rgb="FFFEF5E1"/>
        </patternFill>
      </fill>
    </dxf>
    <dxf>
      <font>
        <b/>
        <i val="0"/>
        <color rgb="FF0E7C66"/>
      </font>
      <fill>
        <patternFill patternType="solid">
          <fgColor indexed="64"/>
          <bgColor rgb="FFDFF7F1"/>
        </patternFill>
      </fill>
    </dxf>
    <dxf>
      <font>
        <b/>
        <i val="0"/>
        <color rgb="FF7A827D"/>
      </font>
      <fill>
        <patternFill patternType="solid">
          <fgColor indexed="64"/>
          <bgColor rgb="FFEEF1EF"/>
        </patternFill>
      </fill>
    </dxf>
    <dxf>
      <font>
        <b/>
        <i val="0"/>
        <color rgb="FFC6503A"/>
      </font>
      <fill>
        <patternFill patternType="solid">
          <fgColor indexed="64"/>
          <bgColor rgb="FFFDEAE5"/>
        </patternFill>
      </fill>
    </dxf>
    <dxf>
      <font>
        <b/>
        <i val="0"/>
        <color rgb="FF9A7B10"/>
      </font>
      <fill>
        <patternFill patternType="solid">
          <fgColor indexed="64"/>
          <bgColor rgb="FFFEF5E1"/>
        </patternFill>
      </fill>
    </dxf>
    <dxf>
      <font>
        <b/>
        <i val="0"/>
        <color rgb="FF0E7C66"/>
      </font>
      <fill>
        <patternFill patternType="solid">
          <fgColor indexed="64"/>
          <bgColor rgb="FFDFF7F1"/>
        </patternFill>
      </fill>
    </dxf>
    <dxf>
      <font>
        <b/>
        <i val="0"/>
        <color rgb="FF7A827D"/>
      </font>
      <fill>
        <patternFill patternType="solid">
          <fgColor indexed="64"/>
          <bgColor rgb="FFEEF1EF"/>
        </patternFill>
      </fill>
    </dxf>
    <dxf>
      <font>
        <b/>
        <i val="0"/>
        <color rgb="FFC6503A"/>
      </font>
      <fill>
        <patternFill patternType="solid">
          <fgColor indexed="64"/>
          <bgColor rgb="FFFDEAE5"/>
        </patternFill>
      </fill>
    </dxf>
    <dxf>
      <font>
        <b/>
        <i val="0"/>
        <color rgb="FF9A7B10"/>
      </font>
      <fill>
        <patternFill patternType="solid">
          <fgColor indexed="64"/>
          <bgColor rgb="FFFEF5E1"/>
        </patternFill>
      </fill>
    </dxf>
    <dxf>
      <font>
        <b/>
        <i val="0"/>
        <color rgb="FF0E7C66"/>
      </font>
      <fill>
        <patternFill patternType="solid">
          <fgColor indexed="64"/>
          <bgColor rgb="FFDFF7F1"/>
        </patternFill>
      </fill>
    </dxf>
    <dxf>
      <font>
        <b/>
        <i val="0"/>
        <color rgb="FF7A827D"/>
      </font>
      <fill>
        <patternFill patternType="solid">
          <fgColor indexed="64"/>
          <bgColor rgb="FFEEF1EF"/>
        </patternFill>
      </fill>
    </dxf>
    <dxf>
      <font>
        <b/>
        <i val="0"/>
        <color rgb="FFC6503A"/>
      </font>
      <fill>
        <patternFill patternType="solid">
          <fgColor indexed="64"/>
          <bgColor rgb="FFFDEAE5"/>
        </patternFill>
      </fill>
    </dxf>
    <dxf>
      <font>
        <b/>
        <i val="0"/>
        <color rgb="FF9A7B10"/>
      </font>
      <fill>
        <patternFill patternType="solid">
          <fgColor indexed="64"/>
          <bgColor rgb="FFFEF5E1"/>
        </patternFill>
      </fill>
    </dxf>
    <dxf>
      <font>
        <b/>
        <i val="0"/>
        <color rgb="FF0E7C66"/>
      </font>
      <fill>
        <patternFill patternType="solid">
          <fgColor indexed="64"/>
          <bgColor rgb="FFDFF7F1"/>
        </patternFill>
      </fill>
    </dxf>
    <dxf>
      <font>
        <b/>
        <i val="0"/>
        <color rgb="FF7A827D"/>
      </font>
      <fill>
        <patternFill patternType="solid">
          <fgColor indexed="64"/>
          <bgColor rgb="FFEEF1EF"/>
        </patternFill>
      </fill>
    </dxf>
    <dxf>
      <font>
        <b/>
        <i val="0"/>
        <color rgb="FFC6503A"/>
      </font>
      <fill>
        <patternFill patternType="solid">
          <fgColor indexed="64"/>
          <bgColor rgb="FFFDEAE5"/>
        </patternFill>
      </fill>
    </dxf>
    <dxf>
      <font>
        <b/>
        <i val="0"/>
        <color rgb="FF9A7B10"/>
      </font>
      <fill>
        <patternFill patternType="solid">
          <fgColor indexed="64"/>
          <bgColor rgb="FFFEF5E1"/>
        </patternFill>
      </fill>
    </dxf>
    <dxf>
      <font>
        <b/>
        <i val="0"/>
        <color rgb="FF0E7C66"/>
      </font>
      <fill>
        <patternFill patternType="solid">
          <fgColor indexed="64"/>
          <bgColor rgb="FFDFF7F1"/>
        </patternFill>
      </fill>
    </dxf>
    <dxf>
      <font>
        <b/>
        <i val="0"/>
        <color rgb="FF7A827D"/>
      </font>
      <fill>
        <patternFill patternType="solid">
          <fgColor indexed="64"/>
          <bgColor rgb="FFEEF1EF"/>
        </patternFill>
      </fill>
    </dxf>
    <dxf>
      <font>
        <b/>
        <i val="0"/>
        <color rgb="FFC6503A"/>
      </font>
      <fill>
        <patternFill patternType="solid">
          <fgColor indexed="64"/>
          <bgColor rgb="FFFDEAE5"/>
        </patternFill>
      </fill>
    </dxf>
    <dxf>
      <font>
        <b/>
        <i val="0"/>
        <color rgb="FF9A7B10"/>
      </font>
      <fill>
        <patternFill patternType="solid">
          <fgColor indexed="64"/>
          <bgColor rgb="FFFEF5E1"/>
        </patternFill>
      </fill>
    </dxf>
    <dxf>
      <font>
        <b/>
        <i val="0"/>
        <color rgb="FF0E7C66"/>
      </font>
      <fill>
        <patternFill patternType="solid">
          <fgColor indexed="64"/>
          <bgColor rgb="FFDFF7F1"/>
        </patternFill>
      </fill>
    </dxf>
    <dxf>
      <font>
        <b/>
        <i val="0"/>
        <color rgb="FF7A827D"/>
      </font>
      <fill>
        <patternFill patternType="solid">
          <fgColor indexed="64"/>
          <bgColor rgb="FFEEF1EF"/>
        </patternFill>
      </fill>
    </dxf>
    <dxf>
      <font>
        <b/>
        <i val="0"/>
        <color rgb="FFC6503A"/>
      </font>
      <fill>
        <patternFill patternType="solid">
          <fgColor indexed="64"/>
          <bgColor rgb="FFFDEAE5"/>
        </patternFill>
      </fill>
    </dxf>
    <dxf>
      <font>
        <b/>
        <i val="0"/>
        <color rgb="FF9A7B10"/>
      </font>
      <fill>
        <patternFill patternType="solid">
          <fgColor indexed="64"/>
          <bgColor rgb="FFFEF5E1"/>
        </patternFill>
      </fill>
    </dxf>
    <dxf>
      <font>
        <b/>
        <i val="0"/>
        <color rgb="FF0E7C66"/>
      </font>
      <fill>
        <patternFill patternType="solid">
          <fgColor indexed="64"/>
          <bgColor rgb="FFDFF7F1"/>
        </patternFill>
      </fill>
    </dxf>
    <dxf>
      <font>
        <b/>
        <i val="0"/>
        <color rgb="FF7A827D"/>
      </font>
      <fill>
        <patternFill patternType="solid">
          <fgColor indexed="64"/>
          <bgColor rgb="FFEEF1EF"/>
        </patternFill>
      </fill>
    </dxf>
    <dxf>
      <font>
        <b/>
        <i val="0"/>
        <color rgb="FFC6503A"/>
      </font>
      <fill>
        <patternFill patternType="solid">
          <fgColor indexed="64"/>
          <bgColor rgb="FFFDEAE5"/>
        </patternFill>
      </fill>
    </dxf>
    <dxf>
      <font>
        <b/>
        <i val="0"/>
        <color rgb="FF9A7B10"/>
      </font>
      <fill>
        <patternFill patternType="solid">
          <fgColor indexed="64"/>
          <bgColor rgb="FFFEF5E1"/>
        </patternFill>
      </fill>
    </dxf>
    <dxf>
      <font>
        <b/>
        <i val="0"/>
        <color rgb="FF0E7C66"/>
      </font>
      <fill>
        <patternFill patternType="solid">
          <fgColor indexed="64"/>
          <bgColor rgb="FFDFF7F1"/>
        </patternFill>
      </fill>
    </dxf>
    <dxf>
      <font>
        <b/>
        <i val="0"/>
        <color rgb="FF7A827D"/>
      </font>
      <fill>
        <patternFill patternType="solid">
          <fgColor indexed="64"/>
          <bgColor rgb="FFEEF1EF"/>
        </patternFill>
      </fill>
    </dxf>
    <dxf>
      <font>
        <b/>
        <i val="0"/>
        <color rgb="FFC6503A"/>
      </font>
      <fill>
        <patternFill patternType="solid">
          <fgColor indexed="64"/>
          <bgColor rgb="FFFDEAE5"/>
        </patternFill>
      </fill>
    </dxf>
    <dxf>
      <font>
        <b/>
        <i val="0"/>
        <color rgb="FF9A7B10"/>
      </font>
      <fill>
        <patternFill patternType="solid">
          <fgColor indexed="64"/>
          <bgColor rgb="FFFEF5E1"/>
        </patternFill>
      </fill>
    </dxf>
    <dxf>
      <font>
        <b/>
        <i val="0"/>
        <color rgb="FF0E7C66"/>
      </font>
      <fill>
        <patternFill patternType="solid">
          <fgColor indexed="64"/>
          <bgColor rgb="FFDFF7F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28D553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213-4866-B7F2-23A5843BC721}"/>
              </c:ext>
            </c:extLst>
          </c:dPt>
          <c:dPt>
            <c:idx val="1"/>
            <c:bubble3D val="0"/>
            <c:spPr>
              <a:solidFill>
                <a:srgbClr val="E7EDE9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213-4866-B7F2-23A5843BC721}"/>
              </c:ext>
            </c:extLst>
          </c:dPt>
          <c:cat>
            <c:strRef>
              <c:f>_gauge!$A$1:$A$2</c:f>
              <c:strCache>
                <c:ptCount val="2"/>
                <c:pt idx="0">
                  <c:v>Hotovo</c:v>
                </c:pt>
                <c:pt idx="1">
                  <c:v>Zbývá</c:v>
                </c:pt>
              </c:strCache>
            </c:strRef>
          </c:cat>
          <c:val>
            <c:numRef>
              <c:f>_gauge!$B$1:$B$2</c:f>
              <c:numCache>
                <c:formatCode>General</c:formatCode>
                <c:ptCount val="2"/>
                <c:pt idx="0">
                  <c:v>0</c:v>
                </c:pt>
                <c:pt idx="1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13-4866-B7F2-23A5843BC7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8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25400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781050</xdr:colOff>
      <xdr:row>2</xdr:row>
      <xdr:rowOff>292100</xdr:rowOff>
    </xdr:from>
    <xdr:to>
      <xdr:col>3</xdr:col>
      <xdr:colOff>1339850</xdr:colOff>
      <xdr:row>4</xdr:row>
      <xdr:rowOff>98425</xdr:rowOff>
    </xdr:to>
    <xdr:cxnSp macro="">
      <xdr:nvCxnSpPr>
        <xdr:cNvPr id="6" name="net_l_0_1">
          <a:extLst>
            <a:ext uri="{FF2B5EF4-FFF2-40B4-BE49-F238E27FC236}">
              <a16:creationId xmlns:a16="http://schemas.microsoft.com/office/drawing/2014/main" id="{AB823764-DBE7-41A4-88E9-A3AD03C5250C}"/>
            </a:ext>
          </a:extLst>
        </xdr:cNvPr>
        <xdr:cNvCxnSpPr/>
      </xdr:nvCxnSpPr>
      <xdr:spPr>
        <a:xfrm>
          <a:off x="7391400" y="787400"/>
          <a:ext cx="558800" cy="482600"/>
        </a:xfrm>
        <a:prstGeom prst="straightConnector1">
          <a:avLst/>
        </a:prstGeom>
        <a:noFill/>
        <a:ln w="12700" cap="flat" cmpd="sng" algn="ctr">
          <a:solidFill>
            <a:srgbClr val="28D553">
              <a:alpha val="37647"/>
            </a:srgbClr>
          </a:solidFill>
          <a:prstDash val="solid"/>
          <a:miter lim="800000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1339850</xdr:colOff>
      <xdr:row>2</xdr:row>
      <xdr:rowOff>190500</xdr:rowOff>
    </xdr:from>
    <xdr:to>
      <xdr:col>4</xdr:col>
      <xdr:colOff>174625</xdr:colOff>
      <xdr:row>4</xdr:row>
      <xdr:rowOff>98425</xdr:rowOff>
    </xdr:to>
    <xdr:cxnSp macro="">
      <xdr:nvCxnSpPr>
        <xdr:cNvPr id="7" name="net_l_1_2">
          <a:extLst>
            <a:ext uri="{FF2B5EF4-FFF2-40B4-BE49-F238E27FC236}">
              <a16:creationId xmlns:a16="http://schemas.microsoft.com/office/drawing/2014/main" id="{177C15A8-E20A-4DC3-B48B-41C80003006A}"/>
            </a:ext>
          </a:extLst>
        </xdr:cNvPr>
        <xdr:cNvCxnSpPr/>
      </xdr:nvCxnSpPr>
      <xdr:spPr>
        <a:xfrm flipV="1">
          <a:off x="7950200" y="685800"/>
          <a:ext cx="482600" cy="584200"/>
        </a:xfrm>
        <a:prstGeom prst="straightConnector1">
          <a:avLst/>
        </a:prstGeom>
        <a:noFill/>
        <a:ln w="12700" cap="flat" cmpd="sng" algn="ctr">
          <a:solidFill>
            <a:srgbClr val="28D553">
              <a:alpha val="37647"/>
            </a:srgbClr>
          </a:solidFill>
          <a:prstDash val="solid"/>
          <a:miter lim="800000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174625</xdr:colOff>
      <xdr:row>2</xdr:row>
      <xdr:rowOff>114300</xdr:rowOff>
    </xdr:from>
    <xdr:to>
      <xdr:col>4</xdr:col>
      <xdr:colOff>758825</xdr:colOff>
      <xdr:row>2</xdr:row>
      <xdr:rowOff>190500</xdr:rowOff>
    </xdr:to>
    <xdr:cxnSp macro="">
      <xdr:nvCxnSpPr>
        <xdr:cNvPr id="8" name="net_l_2_5">
          <a:extLst>
            <a:ext uri="{FF2B5EF4-FFF2-40B4-BE49-F238E27FC236}">
              <a16:creationId xmlns:a16="http://schemas.microsoft.com/office/drawing/2014/main" id="{B8EAFC83-AD28-48CC-AF73-1BDEBBC500CA}"/>
            </a:ext>
          </a:extLst>
        </xdr:cNvPr>
        <xdr:cNvCxnSpPr/>
      </xdr:nvCxnSpPr>
      <xdr:spPr>
        <a:xfrm flipV="1">
          <a:off x="8432800" y="609600"/>
          <a:ext cx="584200" cy="76200"/>
        </a:xfrm>
        <a:prstGeom prst="straightConnector1">
          <a:avLst/>
        </a:prstGeom>
        <a:noFill/>
        <a:ln w="12700" cap="flat" cmpd="sng" algn="ctr">
          <a:solidFill>
            <a:srgbClr val="28D553">
              <a:alpha val="37647"/>
            </a:srgbClr>
          </a:solidFill>
          <a:prstDash val="solid"/>
          <a:miter lim="800000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1339850</xdr:colOff>
      <xdr:row>4</xdr:row>
      <xdr:rowOff>98425</xdr:rowOff>
    </xdr:from>
    <xdr:to>
      <xdr:col>4</xdr:col>
      <xdr:colOff>682625</xdr:colOff>
      <xdr:row>4</xdr:row>
      <xdr:rowOff>276225</xdr:rowOff>
    </xdr:to>
    <xdr:cxnSp macro="">
      <xdr:nvCxnSpPr>
        <xdr:cNvPr id="9" name="net_l_1_3">
          <a:extLst>
            <a:ext uri="{FF2B5EF4-FFF2-40B4-BE49-F238E27FC236}">
              <a16:creationId xmlns:a16="http://schemas.microsoft.com/office/drawing/2014/main" id="{0D84392D-25DF-43CC-B6ED-01AD74305B33}"/>
            </a:ext>
          </a:extLst>
        </xdr:cNvPr>
        <xdr:cNvCxnSpPr/>
      </xdr:nvCxnSpPr>
      <xdr:spPr>
        <a:xfrm>
          <a:off x="7950200" y="1270000"/>
          <a:ext cx="990600" cy="177800"/>
        </a:xfrm>
        <a:prstGeom prst="straightConnector1">
          <a:avLst/>
        </a:prstGeom>
        <a:noFill/>
        <a:ln w="12700" cap="flat" cmpd="sng" algn="ctr">
          <a:solidFill>
            <a:srgbClr val="28D553">
              <a:alpha val="37647"/>
            </a:srgbClr>
          </a:solidFill>
          <a:prstDash val="solid"/>
          <a:miter lim="800000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682625</xdr:colOff>
      <xdr:row>2</xdr:row>
      <xdr:rowOff>393700</xdr:rowOff>
    </xdr:from>
    <xdr:to>
      <xdr:col>4</xdr:col>
      <xdr:colOff>1216025</xdr:colOff>
      <xdr:row>4</xdr:row>
      <xdr:rowOff>276225</xdr:rowOff>
    </xdr:to>
    <xdr:cxnSp macro="">
      <xdr:nvCxnSpPr>
        <xdr:cNvPr id="10" name="net_l_3_4">
          <a:extLst>
            <a:ext uri="{FF2B5EF4-FFF2-40B4-BE49-F238E27FC236}">
              <a16:creationId xmlns:a16="http://schemas.microsoft.com/office/drawing/2014/main" id="{8AA0B956-76C8-4CC2-BE3E-136F9151E833}"/>
            </a:ext>
          </a:extLst>
        </xdr:cNvPr>
        <xdr:cNvCxnSpPr/>
      </xdr:nvCxnSpPr>
      <xdr:spPr>
        <a:xfrm flipV="1">
          <a:off x="8940800" y="889000"/>
          <a:ext cx="533400" cy="558800"/>
        </a:xfrm>
        <a:prstGeom prst="straightConnector1">
          <a:avLst/>
        </a:prstGeom>
        <a:noFill/>
        <a:ln w="12700" cap="flat" cmpd="sng" algn="ctr">
          <a:solidFill>
            <a:srgbClr val="28D553">
              <a:alpha val="37647"/>
            </a:srgbClr>
          </a:solidFill>
          <a:prstDash val="solid"/>
          <a:miter lim="800000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758825</xdr:colOff>
      <xdr:row>2</xdr:row>
      <xdr:rowOff>114300</xdr:rowOff>
    </xdr:from>
    <xdr:to>
      <xdr:col>4</xdr:col>
      <xdr:colOff>1216025</xdr:colOff>
      <xdr:row>2</xdr:row>
      <xdr:rowOff>393700</xdr:rowOff>
    </xdr:to>
    <xdr:cxnSp macro="">
      <xdr:nvCxnSpPr>
        <xdr:cNvPr id="11" name="net_l_4_5">
          <a:extLst>
            <a:ext uri="{FF2B5EF4-FFF2-40B4-BE49-F238E27FC236}">
              <a16:creationId xmlns:a16="http://schemas.microsoft.com/office/drawing/2014/main" id="{524AADD4-63F3-4B2D-8597-F498627D8AC0}"/>
            </a:ext>
          </a:extLst>
        </xdr:cNvPr>
        <xdr:cNvCxnSpPr/>
      </xdr:nvCxnSpPr>
      <xdr:spPr>
        <a:xfrm flipH="1" flipV="1">
          <a:off x="9017000" y="609600"/>
          <a:ext cx="457200" cy="279400"/>
        </a:xfrm>
        <a:prstGeom prst="straightConnector1">
          <a:avLst/>
        </a:prstGeom>
        <a:noFill/>
        <a:ln w="12700" cap="flat" cmpd="sng" algn="ctr">
          <a:solidFill>
            <a:srgbClr val="28D553">
              <a:alpha val="37647"/>
            </a:srgbClr>
          </a:solidFill>
          <a:prstDash val="solid"/>
          <a:miter lim="800000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1216025</xdr:colOff>
      <xdr:row>2</xdr:row>
      <xdr:rowOff>393700</xdr:rowOff>
    </xdr:from>
    <xdr:to>
      <xdr:col>4</xdr:col>
      <xdr:colOff>1749425</xdr:colOff>
      <xdr:row>4</xdr:row>
      <xdr:rowOff>123825</xdr:rowOff>
    </xdr:to>
    <xdr:cxnSp macro="">
      <xdr:nvCxnSpPr>
        <xdr:cNvPr id="12" name="net_l_4_6">
          <a:extLst>
            <a:ext uri="{FF2B5EF4-FFF2-40B4-BE49-F238E27FC236}">
              <a16:creationId xmlns:a16="http://schemas.microsoft.com/office/drawing/2014/main" id="{5AEA74BF-0F2E-4CD8-84D3-3FE1F61F50F7}"/>
            </a:ext>
          </a:extLst>
        </xdr:cNvPr>
        <xdr:cNvCxnSpPr/>
      </xdr:nvCxnSpPr>
      <xdr:spPr>
        <a:xfrm>
          <a:off x="9474200" y="889000"/>
          <a:ext cx="533400" cy="406400"/>
        </a:xfrm>
        <a:prstGeom prst="straightConnector1">
          <a:avLst/>
        </a:prstGeom>
        <a:noFill/>
        <a:ln w="12700" cap="flat" cmpd="sng" algn="ctr">
          <a:solidFill>
            <a:srgbClr val="28D553">
              <a:alpha val="37647"/>
            </a:srgbClr>
          </a:solidFill>
          <a:prstDash val="solid"/>
          <a:miter lim="800000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1749425</xdr:colOff>
      <xdr:row>2</xdr:row>
      <xdr:rowOff>266700</xdr:rowOff>
    </xdr:from>
    <xdr:to>
      <xdr:col>4</xdr:col>
      <xdr:colOff>2105025</xdr:colOff>
      <xdr:row>4</xdr:row>
      <xdr:rowOff>123825</xdr:rowOff>
    </xdr:to>
    <xdr:cxnSp macro="">
      <xdr:nvCxnSpPr>
        <xdr:cNvPr id="13" name="net_l_6_7">
          <a:extLst>
            <a:ext uri="{FF2B5EF4-FFF2-40B4-BE49-F238E27FC236}">
              <a16:creationId xmlns:a16="http://schemas.microsoft.com/office/drawing/2014/main" id="{FADBCC6D-1A14-4391-8AE7-B45E22A74C45}"/>
            </a:ext>
          </a:extLst>
        </xdr:cNvPr>
        <xdr:cNvCxnSpPr/>
      </xdr:nvCxnSpPr>
      <xdr:spPr>
        <a:xfrm flipV="1">
          <a:off x="10007600" y="762000"/>
          <a:ext cx="355600" cy="533400"/>
        </a:xfrm>
        <a:prstGeom prst="straightConnector1">
          <a:avLst/>
        </a:prstGeom>
        <a:noFill/>
        <a:ln w="12700" cap="flat" cmpd="sng" algn="ctr">
          <a:solidFill>
            <a:srgbClr val="28D553">
              <a:alpha val="37647"/>
            </a:srgbClr>
          </a:solidFill>
          <a:prstDash val="solid"/>
          <a:miter lim="800000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1749425</xdr:colOff>
      <xdr:row>3</xdr:row>
      <xdr:rowOff>244475</xdr:rowOff>
    </xdr:from>
    <xdr:to>
      <xdr:col>4</xdr:col>
      <xdr:colOff>2663825</xdr:colOff>
      <xdr:row>4</xdr:row>
      <xdr:rowOff>123825</xdr:rowOff>
    </xdr:to>
    <xdr:cxnSp macro="">
      <xdr:nvCxnSpPr>
        <xdr:cNvPr id="14" name="net_l_6_8">
          <a:extLst>
            <a:ext uri="{FF2B5EF4-FFF2-40B4-BE49-F238E27FC236}">
              <a16:creationId xmlns:a16="http://schemas.microsoft.com/office/drawing/2014/main" id="{610CEBBE-60B2-47BE-A56B-515976D2DDEF}"/>
            </a:ext>
          </a:extLst>
        </xdr:cNvPr>
        <xdr:cNvCxnSpPr/>
      </xdr:nvCxnSpPr>
      <xdr:spPr>
        <a:xfrm flipV="1">
          <a:off x="10007600" y="1168400"/>
          <a:ext cx="914400" cy="127000"/>
        </a:xfrm>
        <a:prstGeom prst="straightConnector1">
          <a:avLst/>
        </a:prstGeom>
        <a:noFill/>
        <a:ln w="12700" cap="flat" cmpd="sng" algn="ctr">
          <a:solidFill>
            <a:srgbClr val="28D553">
              <a:alpha val="37647"/>
            </a:srgbClr>
          </a:solidFill>
          <a:prstDash val="solid"/>
          <a:miter lim="800000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1568450</xdr:colOff>
      <xdr:row>4</xdr:row>
      <xdr:rowOff>276225</xdr:rowOff>
    </xdr:from>
    <xdr:to>
      <xdr:col>4</xdr:col>
      <xdr:colOff>682625</xdr:colOff>
      <xdr:row>5</xdr:row>
      <xdr:rowOff>98425</xdr:rowOff>
    </xdr:to>
    <xdr:cxnSp macro="">
      <xdr:nvCxnSpPr>
        <xdr:cNvPr id="15" name="net_l_3_9">
          <a:extLst>
            <a:ext uri="{FF2B5EF4-FFF2-40B4-BE49-F238E27FC236}">
              <a16:creationId xmlns:a16="http://schemas.microsoft.com/office/drawing/2014/main" id="{7727E242-946E-460E-ADC9-FAC3287487B2}"/>
            </a:ext>
          </a:extLst>
        </xdr:cNvPr>
        <xdr:cNvCxnSpPr/>
      </xdr:nvCxnSpPr>
      <xdr:spPr>
        <a:xfrm flipH="1">
          <a:off x="8178800" y="1447800"/>
          <a:ext cx="762000" cy="203200"/>
        </a:xfrm>
        <a:prstGeom prst="straightConnector1">
          <a:avLst/>
        </a:prstGeom>
        <a:noFill/>
        <a:ln w="12700" cap="flat" cmpd="sng" algn="ctr">
          <a:solidFill>
            <a:srgbClr val="28D553">
              <a:alpha val="37647"/>
            </a:srgbClr>
          </a:solidFill>
          <a:prstDash val="solid"/>
          <a:miter lim="800000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1444625</xdr:colOff>
      <xdr:row>4</xdr:row>
      <xdr:rowOff>123825</xdr:rowOff>
    </xdr:from>
    <xdr:to>
      <xdr:col>4</xdr:col>
      <xdr:colOff>1749425</xdr:colOff>
      <xdr:row>5</xdr:row>
      <xdr:rowOff>73025</xdr:rowOff>
    </xdr:to>
    <xdr:cxnSp macro="">
      <xdr:nvCxnSpPr>
        <xdr:cNvPr id="16" name="net_l_6_10">
          <a:extLst>
            <a:ext uri="{FF2B5EF4-FFF2-40B4-BE49-F238E27FC236}">
              <a16:creationId xmlns:a16="http://schemas.microsoft.com/office/drawing/2014/main" id="{9CF0A0AA-0734-4816-8A8A-F6DDD7EB45EE}"/>
            </a:ext>
          </a:extLst>
        </xdr:cNvPr>
        <xdr:cNvCxnSpPr/>
      </xdr:nvCxnSpPr>
      <xdr:spPr>
        <a:xfrm flipH="1">
          <a:off x="9702800" y="1295400"/>
          <a:ext cx="304800" cy="330200"/>
        </a:xfrm>
        <a:prstGeom prst="straightConnector1">
          <a:avLst/>
        </a:prstGeom>
        <a:noFill/>
        <a:ln w="12700" cap="flat" cmpd="sng" algn="ctr">
          <a:solidFill>
            <a:srgbClr val="28D553">
              <a:alpha val="37647"/>
            </a:srgbClr>
          </a:solidFill>
          <a:prstDash val="solid"/>
          <a:miter lim="800000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2333625</xdr:colOff>
      <xdr:row>3</xdr:row>
      <xdr:rowOff>244475</xdr:rowOff>
    </xdr:from>
    <xdr:to>
      <xdr:col>4</xdr:col>
      <xdr:colOff>2663825</xdr:colOff>
      <xdr:row>5</xdr:row>
      <xdr:rowOff>73025</xdr:rowOff>
    </xdr:to>
    <xdr:cxnSp macro="">
      <xdr:nvCxnSpPr>
        <xdr:cNvPr id="17" name="net_l_8_11">
          <a:extLst>
            <a:ext uri="{FF2B5EF4-FFF2-40B4-BE49-F238E27FC236}">
              <a16:creationId xmlns:a16="http://schemas.microsoft.com/office/drawing/2014/main" id="{EAA48A41-3F94-41B4-9124-CD961D5F4DF5}"/>
            </a:ext>
          </a:extLst>
        </xdr:cNvPr>
        <xdr:cNvCxnSpPr/>
      </xdr:nvCxnSpPr>
      <xdr:spPr>
        <a:xfrm flipH="1">
          <a:off x="10591800" y="1168400"/>
          <a:ext cx="330200" cy="457200"/>
        </a:xfrm>
        <a:prstGeom prst="straightConnector1">
          <a:avLst/>
        </a:prstGeom>
        <a:noFill/>
        <a:ln w="12700" cap="flat" cmpd="sng" algn="ctr">
          <a:solidFill>
            <a:srgbClr val="28D553">
              <a:alpha val="37647"/>
            </a:srgbClr>
          </a:solidFill>
          <a:prstDash val="solid"/>
          <a:miter lim="800000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2105025</xdr:colOff>
      <xdr:row>2</xdr:row>
      <xdr:rowOff>266700</xdr:rowOff>
    </xdr:from>
    <xdr:to>
      <xdr:col>4</xdr:col>
      <xdr:colOff>2663825</xdr:colOff>
      <xdr:row>3</xdr:row>
      <xdr:rowOff>244475</xdr:rowOff>
    </xdr:to>
    <xdr:cxnSp macro="">
      <xdr:nvCxnSpPr>
        <xdr:cNvPr id="18" name="net_l_7_8">
          <a:extLst>
            <a:ext uri="{FF2B5EF4-FFF2-40B4-BE49-F238E27FC236}">
              <a16:creationId xmlns:a16="http://schemas.microsoft.com/office/drawing/2014/main" id="{F6BC942C-B996-4C62-8748-F2929A098FD4}"/>
            </a:ext>
          </a:extLst>
        </xdr:cNvPr>
        <xdr:cNvCxnSpPr/>
      </xdr:nvCxnSpPr>
      <xdr:spPr>
        <a:xfrm>
          <a:off x="10363200" y="762000"/>
          <a:ext cx="558800" cy="406400"/>
        </a:xfrm>
        <a:prstGeom prst="straightConnector1">
          <a:avLst/>
        </a:prstGeom>
        <a:noFill/>
        <a:ln w="12700" cap="flat" cmpd="sng" algn="ctr">
          <a:solidFill>
            <a:srgbClr val="28D553">
              <a:alpha val="37647"/>
            </a:srgbClr>
          </a:solidFill>
          <a:prstDash val="solid"/>
          <a:miter lim="800000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1339850</xdr:colOff>
      <xdr:row>4</xdr:row>
      <xdr:rowOff>98425</xdr:rowOff>
    </xdr:from>
    <xdr:to>
      <xdr:col>3</xdr:col>
      <xdr:colOff>1568450</xdr:colOff>
      <xdr:row>5</xdr:row>
      <xdr:rowOff>98425</xdr:rowOff>
    </xdr:to>
    <xdr:cxnSp macro="">
      <xdr:nvCxnSpPr>
        <xdr:cNvPr id="19" name="net_l_9_1">
          <a:extLst>
            <a:ext uri="{FF2B5EF4-FFF2-40B4-BE49-F238E27FC236}">
              <a16:creationId xmlns:a16="http://schemas.microsoft.com/office/drawing/2014/main" id="{0A54C92B-8E00-4609-B3B2-F034529EF4A5}"/>
            </a:ext>
          </a:extLst>
        </xdr:cNvPr>
        <xdr:cNvCxnSpPr/>
      </xdr:nvCxnSpPr>
      <xdr:spPr>
        <a:xfrm flipH="1" flipV="1">
          <a:off x="7950200" y="1270000"/>
          <a:ext cx="228600" cy="381000"/>
        </a:xfrm>
        <a:prstGeom prst="straightConnector1">
          <a:avLst/>
        </a:prstGeom>
        <a:noFill/>
        <a:ln w="12700" cap="flat" cmpd="sng" algn="ctr">
          <a:solidFill>
            <a:srgbClr val="28D553">
              <a:alpha val="37647"/>
            </a:srgbClr>
          </a:solidFill>
          <a:prstDash val="solid"/>
          <a:miter lim="800000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1216025</xdr:colOff>
      <xdr:row>2</xdr:row>
      <xdr:rowOff>393700</xdr:rowOff>
    </xdr:from>
    <xdr:to>
      <xdr:col>4</xdr:col>
      <xdr:colOff>1444625</xdr:colOff>
      <xdr:row>5</xdr:row>
      <xdr:rowOff>73025</xdr:rowOff>
    </xdr:to>
    <xdr:cxnSp macro="">
      <xdr:nvCxnSpPr>
        <xdr:cNvPr id="20" name="net_l_10_4">
          <a:extLst>
            <a:ext uri="{FF2B5EF4-FFF2-40B4-BE49-F238E27FC236}">
              <a16:creationId xmlns:a16="http://schemas.microsoft.com/office/drawing/2014/main" id="{DA11BAB5-6036-4F1B-95F0-B1783ED5EF7B}"/>
            </a:ext>
          </a:extLst>
        </xdr:cNvPr>
        <xdr:cNvCxnSpPr/>
      </xdr:nvCxnSpPr>
      <xdr:spPr>
        <a:xfrm flipH="1" flipV="1">
          <a:off x="9474200" y="889000"/>
          <a:ext cx="228600" cy="736600"/>
        </a:xfrm>
        <a:prstGeom prst="straightConnector1">
          <a:avLst/>
        </a:prstGeom>
        <a:noFill/>
        <a:ln w="12700" cap="flat" cmpd="sng" algn="ctr">
          <a:solidFill>
            <a:srgbClr val="28D553">
              <a:alpha val="37647"/>
            </a:srgbClr>
          </a:solidFill>
          <a:prstDash val="solid"/>
          <a:miter lim="800000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730250</xdr:colOff>
      <xdr:row>2</xdr:row>
      <xdr:rowOff>241300</xdr:rowOff>
    </xdr:from>
    <xdr:to>
      <xdr:col>3</xdr:col>
      <xdr:colOff>869950</xdr:colOff>
      <xdr:row>2</xdr:row>
      <xdr:rowOff>381000</xdr:rowOff>
    </xdr:to>
    <xdr:sp macro="" textlink="">
      <xdr:nvSpPr>
        <xdr:cNvPr id="21" name="net_n_0">
          <a:extLst>
            <a:ext uri="{FF2B5EF4-FFF2-40B4-BE49-F238E27FC236}">
              <a16:creationId xmlns:a16="http://schemas.microsoft.com/office/drawing/2014/main" id="{2057730D-D61D-4432-9BE8-B3AFBEBAF89C}"/>
            </a:ext>
          </a:extLst>
        </xdr:cNvPr>
        <xdr:cNvSpPr/>
      </xdr:nvSpPr>
      <xdr:spPr>
        <a:xfrm>
          <a:off x="7340600" y="736600"/>
          <a:ext cx="139700" cy="139700"/>
        </a:xfrm>
        <a:prstGeom prst="ellipse">
          <a:avLst/>
        </a:prstGeom>
        <a:solidFill>
          <a:srgbClr val="28D553">
            <a:alpha val="84706"/>
          </a:srgbClr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/>
        </a:p>
      </xdr:txBody>
    </xdr:sp>
    <xdr:clientData/>
  </xdr:twoCellAnchor>
  <xdr:twoCellAnchor>
    <xdr:from>
      <xdr:col>3</xdr:col>
      <xdr:colOff>1289050</xdr:colOff>
      <xdr:row>4</xdr:row>
      <xdr:rowOff>47625</xdr:rowOff>
    </xdr:from>
    <xdr:to>
      <xdr:col>3</xdr:col>
      <xdr:colOff>1377950</xdr:colOff>
      <xdr:row>4</xdr:row>
      <xdr:rowOff>136525</xdr:rowOff>
    </xdr:to>
    <xdr:sp macro="" textlink="">
      <xdr:nvSpPr>
        <xdr:cNvPr id="22" name="net_n_1">
          <a:extLst>
            <a:ext uri="{FF2B5EF4-FFF2-40B4-BE49-F238E27FC236}">
              <a16:creationId xmlns:a16="http://schemas.microsoft.com/office/drawing/2014/main" id="{ED7EFDAB-0048-4375-936C-84B4F073EEBB}"/>
            </a:ext>
          </a:extLst>
        </xdr:cNvPr>
        <xdr:cNvSpPr/>
      </xdr:nvSpPr>
      <xdr:spPr>
        <a:xfrm>
          <a:off x="7899400" y="1219200"/>
          <a:ext cx="88900" cy="88900"/>
        </a:xfrm>
        <a:prstGeom prst="ellipse">
          <a:avLst/>
        </a:prstGeom>
        <a:solidFill>
          <a:srgbClr val="28D553">
            <a:alpha val="54902"/>
          </a:srgbClr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/>
        </a:p>
      </xdr:txBody>
    </xdr:sp>
    <xdr:clientData/>
  </xdr:twoCellAnchor>
  <xdr:twoCellAnchor>
    <xdr:from>
      <xdr:col>4</xdr:col>
      <xdr:colOff>123825</xdr:colOff>
      <xdr:row>2</xdr:row>
      <xdr:rowOff>139700</xdr:rowOff>
    </xdr:from>
    <xdr:to>
      <xdr:col>4</xdr:col>
      <xdr:colOff>212725</xdr:colOff>
      <xdr:row>2</xdr:row>
      <xdr:rowOff>228600</xdr:rowOff>
    </xdr:to>
    <xdr:sp macro="" textlink="">
      <xdr:nvSpPr>
        <xdr:cNvPr id="23" name="net_n_2">
          <a:extLst>
            <a:ext uri="{FF2B5EF4-FFF2-40B4-BE49-F238E27FC236}">
              <a16:creationId xmlns:a16="http://schemas.microsoft.com/office/drawing/2014/main" id="{D7BF347B-4B87-49EC-8F07-339F89392D04}"/>
            </a:ext>
          </a:extLst>
        </xdr:cNvPr>
        <xdr:cNvSpPr/>
      </xdr:nvSpPr>
      <xdr:spPr>
        <a:xfrm>
          <a:off x="8382000" y="635000"/>
          <a:ext cx="88900" cy="88900"/>
        </a:xfrm>
        <a:prstGeom prst="ellipse">
          <a:avLst/>
        </a:prstGeom>
        <a:solidFill>
          <a:srgbClr val="28D553">
            <a:alpha val="54902"/>
          </a:srgbClr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/>
        </a:p>
      </xdr:txBody>
    </xdr:sp>
    <xdr:clientData/>
  </xdr:twoCellAnchor>
  <xdr:twoCellAnchor>
    <xdr:from>
      <xdr:col>4</xdr:col>
      <xdr:colOff>631825</xdr:colOff>
      <xdr:row>4</xdr:row>
      <xdr:rowOff>225425</xdr:rowOff>
    </xdr:from>
    <xdr:to>
      <xdr:col>4</xdr:col>
      <xdr:colOff>771525</xdr:colOff>
      <xdr:row>4</xdr:row>
      <xdr:rowOff>365125</xdr:rowOff>
    </xdr:to>
    <xdr:sp macro="" textlink="">
      <xdr:nvSpPr>
        <xdr:cNvPr id="24" name="net_n_3">
          <a:extLst>
            <a:ext uri="{FF2B5EF4-FFF2-40B4-BE49-F238E27FC236}">
              <a16:creationId xmlns:a16="http://schemas.microsoft.com/office/drawing/2014/main" id="{5A84B3AD-9AA2-46F4-849A-F3B7E33297AE}"/>
            </a:ext>
          </a:extLst>
        </xdr:cNvPr>
        <xdr:cNvSpPr/>
      </xdr:nvSpPr>
      <xdr:spPr>
        <a:xfrm>
          <a:off x="8890000" y="1397000"/>
          <a:ext cx="139700" cy="139700"/>
        </a:xfrm>
        <a:prstGeom prst="ellipse">
          <a:avLst/>
        </a:prstGeom>
        <a:solidFill>
          <a:srgbClr val="28D553">
            <a:alpha val="84706"/>
          </a:srgbClr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/>
        </a:p>
      </xdr:txBody>
    </xdr:sp>
    <xdr:clientData/>
  </xdr:twoCellAnchor>
  <xdr:twoCellAnchor>
    <xdr:from>
      <xdr:col>4</xdr:col>
      <xdr:colOff>1165225</xdr:colOff>
      <xdr:row>2</xdr:row>
      <xdr:rowOff>342900</xdr:rowOff>
    </xdr:from>
    <xdr:to>
      <xdr:col>4</xdr:col>
      <xdr:colOff>1254125</xdr:colOff>
      <xdr:row>3</xdr:row>
      <xdr:rowOff>3175</xdr:rowOff>
    </xdr:to>
    <xdr:sp macro="" textlink="">
      <xdr:nvSpPr>
        <xdr:cNvPr id="25" name="net_n_4">
          <a:extLst>
            <a:ext uri="{FF2B5EF4-FFF2-40B4-BE49-F238E27FC236}">
              <a16:creationId xmlns:a16="http://schemas.microsoft.com/office/drawing/2014/main" id="{CB2679E6-55B5-46AF-9896-8BE5E4DD4D01}"/>
            </a:ext>
          </a:extLst>
        </xdr:cNvPr>
        <xdr:cNvSpPr/>
      </xdr:nvSpPr>
      <xdr:spPr>
        <a:xfrm>
          <a:off x="9423400" y="838200"/>
          <a:ext cx="88900" cy="88900"/>
        </a:xfrm>
        <a:prstGeom prst="ellipse">
          <a:avLst/>
        </a:prstGeom>
        <a:solidFill>
          <a:srgbClr val="28D553">
            <a:alpha val="54902"/>
          </a:srgbClr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/>
        </a:p>
      </xdr:txBody>
    </xdr:sp>
    <xdr:clientData/>
  </xdr:twoCellAnchor>
  <xdr:twoCellAnchor>
    <xdr:from>
      <xdr:col>4</xdr:col>
      <xdr:colOff>708025</xdr:colOff>
      <xdr:row>2</xdr:row>
      <xdr:rowOff>63500</xdr:rowOff>
    </xdr:from>
    <xdr:to>
      <xdr:col>4</xdr:col>
      <xdr:colOff>796925</xdr:colOff>
      <xdr:row>2</xdr:row>
      <xdr:rowOff>152400</xdr:rowOff>
    </xdr:to>
    <xdr:sp macro="" textlink="">
      <xdr:nvSpPr>
        <xdr:cNvPr id="26" name="net_n_5">
          <a:extLst>
            <a:ext uri="{FF2B5EF4-FFF2-40B4-BE49-F238E27FC236}">
              <a16:creationId xmlns:a16="http://schemas.microsoft.com/office/drawing/2014/main" id="{0F4E0F5B-5C9D-4826-9853-CDA2E0ECF5AF}"/>
            </a:ext>
          </a:extLst>
        </xdr:cNvPr>
        <xdr:cNvSpPr/>
      </xdr:nvSpPr>
      <xdr:spPr>
        <a:xfrm>
          <a:off x="8966200" y="558800"/>
          <a:ext cx="88900" cy="88900"/>
        </a:xfrm>
        <a:prstGeom prst="ellipse">
          <a:avLst/>
        </a:prstGeom>
        <a:solidFill>
          <a:srgbClr val="28D553">
            <a:alpha val="54902"/>
          </a:srgbClr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/>
        </a:p>
      </xdr:txBody>
    </xdr:sp>
    <xdr:clientData/>
  </xdr:twoCellAnchor>
  <xdr:twoCellAnchor>
    <xdr:from>
      <xdr:col>4</xdr:col>
      <xdr:colOff>1698625</xdr:colOff>
      <xdr:row>4</xdr:row>
      <xdr:rowOff>73025</xdr:rowOff>
    </xdr:from>
    <xdr:to>
      <xdr:col>4</xdr:col>
      <xdr:colOff>1838325</xdr:colOff>
      <xdr:row>4</xdr:row>
      <xdr:rowOff>212725</xdr:rowOff>
    </xdr:to>
    <xdr:sp macro="" textlink="">
      <xdr:nvSpPr>
        <xdr:cNvPr id="27" name="net_n_6">
          <a:extLst>
            <a:ext uri="{FF2B5EF4-FFF2-40B4-BE49-F238E27FC236}">
              <a16:creationId xmlns:a16="http://schemas.microsoft.com/office/drawing/2014/main" id="{8C2053DF-364C-45EC-8518-D8C22AF3A3F0}"/>
            </a:ext>
          </a:extLst>
        </xdr:cNvPr>
        <xdr:cNvSpPr/>
      </xdr:nvSpPr>
      <xdr:spPr>
        <a:xfrm>
          <a:off x="9956800" y="1244600"/>
          <a:ext cx="139700" cy="139700"/>
        </a:xfrm>
        <a:prstGeom prst="ellipse">
          <a:avLst/>
        </a:prstGeom>
        <a:solidFill>
          <a:srgbClr val="28D553">
            <a:alpha val="84706"/>
          </a:srgbClr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/>
        </a:p>
      </xdr:txBody>
    </xdr:sp>
    <xdr:clientData/>
  </xdr:twoCellAnchor>
  <xdr:twoCellAnchor>
    <xdr:from>
      <xdr:col>4</xdr:col>
      <xdr:colOff>2054225</xdr:colOff>
      <xdr:row>2</xdr:row>
      <xdr:rowOff>215900</xdr:rowOff>
    </xdr:from>
    <xdr:to>
      <xdr:col>4</xdr:col>
      <xdr:colOff>2143125</xdr:colOff>
      <xdr:row>2</xdr:row>
      <xdr:rowOff>304800</xdr:rowOff>
    </xdr:to>
    <xdr:sp macro="" textlink="">
      <xdr:nvSpPr>
        <xdr:cNvPr id="28" name="net_n_7">
          <a:extLst>
            <a:ext uri="{FF2B5EF4-FFF2-40B4-BE49-F238E27FC236}">
              <a16:creationId xmlns:a16="http://schemas.microsoft.com/office/drawing/2014/main" id="{98D247D2-4E2A-4702-A90A-FBC71677D5F5}"/>
            </a:ext>
          </a:extLst>
        </xdr:cNvPr>
        <xdr:cNvSpPr/>
      </xdr:nvSpPr>
      <xdr:spPr>
        <a:xfrm>
          <a:off x="10312400" y="711200"/>
          <a:ext cx="88900" cy="88900"/>
        </a:xfrm>
        <a:prstGeom prst="ellipse">
          <a:avLst/>
        </a:prstGeom>
        <a:solidFill>
          <a:srgbClr val="28D553">
            <a:alpha val="54902"/>
          </a:srgbClr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/>
        </a:p>
      </xdr:txBody>
    </xdr:sp>
    <xdr:clientData/>
  </xdr:twoCellAnchor>
  <xdr:twoCellAnchor>
    <xdr:from>
      <xdr:col>4</xdr:col>
      <xdr:colOff>2613025</xdr:colOff>
      <xdr:row>3</xdr:row>
      <xdr:rowOff>193675</xdr:rowOff>
    </xdr:from>
    <xdr:to>
      <xdr:col>4</xdr:col>
      <xdr:colOff>2701925</xdr:colOff>
      <xdr:row>4</xdr:row>
      <xdr:rowOff>34925</xdr:rowOff>
    </xdr:to>
    <xdr:sp macro="" textlink="">
      <xdr:nvSpPr>
        <xdr:cNvPr id="29" name="net_n_8">
          <a:extLst>
            <a:ext uri="{FF2B5EF4-FFF2-40B4-BE49-F238E27FC236}">
              <a16:creationId xmlns:a16="http://schemas.microsoft.com/office/drawing/2014/main" id="{54DEA856-494F-4217-8E02-409CF25EF80C}"/>
            </a:ext>
          </a:extLst>
        </xdr:cNvPr>
        <xdr:cNvSpPr/>
      </xdr:nvSpPr>
      <xdr:spPr>
        <a:xfrm>
          <a:off x="10871200" y="1117600"/>
          <a:ext cx="88900" cy="88900"/>
        </a:xfrm>
        <a:prstGeom prst="ellipse">
          <a:avLst/>
        </a:prstGeom>
        <a:solidFill>
          <a:srgbClr val="28D553">
            <a:alpha val="54902"/>
          </a:srgbClr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/>
        </a:p>
      </xdr:txBody>
    </xdr:sp>
    <xdr:clientData/>
  </xdr:twoCellAnchor>
  <xdr:twoCellAnchor>
    <xdr:from>
      <xdr:col>3</xdr:col>
      <xdr:colOff>1517650</xdr:colOff>
      <xdr:row>4</xdr:row>
      <xdr:rowOff>371475</xdr:rowOff>
    </xdr:from>
    <xdr:to>
      <xdr:col>4</xdr:col>
      <xdr:colOff>9525</xdr:colOff>
      <xdr:row>5</xdr:row>
      <xdr:rowOff>130175</xdr:rowOff>
    </xdr:to>
    <xdr:sp macro="" textlink="">
      <xdr:nvSpPr>
        <xdr:cNvPr id="30" name="net_n_9">
          <a:extLst>
            <a:ext uri="{FF2B5EF4-FFF2-40B4-BE49-F238E27FC236}">
              <a16:creationId xmlns:a16="http://schemas.microsoft.com/office/drawing/2014/main" id="{737A27F3-B69A-4858-A11B-FB16B00AB8F3}"/>
            </a:ext>
          </a:extLst>
        </xdr:cNvPr>
        <xdr:cNvSpPr/>
      </xdr:nvSpPr>
      <xdr:spPr>
        <a:xfrm>
          <a:off x="8128000" y="1543050"/>
          <a:ext cx="139700" cy="139700"/>
        </a:xfrm>
        <a:prstGeom prst="ellipse">
          <a:avLst/>
        </a:prstGeom>
        <a:solidFill>
          <a:srgbClr val="28D553">
            <a:alpha val="84706"/>
          </a:srgbClr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/>
        </a:p>
      </xdr:txBody>
    </xdr:sp>
    <xdr:clientData/>
  </xdr:twoCellAnchor>
  <xdr:twoCellAnchor>
    <xdr:from>
      <xdr:col>4</xdr:col>
      <xdr:colOff>1393825</xdr:colOff>
      <xdr:row>5</xdr:row>
      <xdr:rowOff>22225</xdr:rowOff>
    </xdr:from>
    <xdr:to>
      <xdr:col>4</xdr:col>
      <xdr:colOff>1482725</xdr:colOff>
      <xdr:row>5</xdr:row>
      <xdr:rowOff>111125</xdr:rowOff>
    </xdr:to>
    <xdr:sp macro="" textlink="">
      <xdr:nvSpPr>
        <xdr:cNvPr id="31" name="net_n_10">
          <a:extLst>
            <a:ext uri="{FF2B5EF4-FFF2-40B4-BE49-F238E27FC236}">
              <a16:creationId xmlns:a16="http://schemas.microsoft.com/office/drawing/2014/main" id="{99A35148-37B1-433B-A7D6-5B82276930DE}"/>
            </a:ext>
          </a:extLst>
        </xdr:cNvPr>
        <xdr:cNvSpPr/>
      </xdr:nvSpPr>
      <xdr:spPr>
        <a:xfrm>
          <a:off x="9652000" y="1574800"/>
          <a:ext cx="88900" cy="88900"/>
        </a:xfrm>
        <a:prstGeom prst="ellipse">
          <a:avLst/>
        </a:prstGeom>
        <a:solidFill>
          <a:srgbClr val="28D553">
            <a:alpha val="54902"/>
          </a:srgbClr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/>
        </a:p>
      </xdr:txBody>
    </xdr:sp>
    <xdr:clientData/>
  </xdr:twoCellAnchor>
  <xdr:twoCellAnchor>
    <xdr:from>
      <xdr:col>4</xdr:col>
      <xdr:colOff>2282825</xdr:colOff>
      <xdr:row>5</xdr:row>
      <xdr:rowOff>22225</xdr:rowOff>
    </xdr:from>
    <xdr:to>
      <xdr:col>4</xdr:col>
      <xdr:colOff>2371725</xdr:colOff>
      <xdr:row>5</xdr:row>
      <xdr:rowOff>111125</xdr:rowOff>
    </xdr:to>
    <xdr:sp macro="" textlink="">
      <xdr:nvSpPr>
        <xdr:cNvPr id="32" name="net_n_11">
          <a:extLst>
            <a:ext uri="{FF2B5EF4-FFF2-40B4-BE49-F238E27FC236}">
              <a16:creationId xmlns:a16="http://schemas.microsoft.com/office/drawing/2014/main" id="{19EA7BAC-38AB-41AB-900E-BC5107ACD1F0}"/>
            </a:ext>
          </a:extLst>
        </xdr:cNvPr>
        <xdr:cNvSpPr/>
      </xdr:nvSpPr>
      <xdr:spPr>
        <a:xfrm>
          <a:off x="10541000" y="1574800"/>
          <a:ext cx="88900" cy="88900"/>
        </a:xfrm>
        <a:prstGeom prst="ellipse">
          <a:avLst/>
        </a:prstGeom>
        <a:solidFill>
          <a:srgbClr val="28D553">
            <a:alpha val="54902"/>
          </a:srgbClr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/>
        </a:p>
      </xdr:txBody>
    </xdr:sp>
    <xdr:clientData/>
  </xdr:twoCellAnchor>
  <xdr:twoCellAnchor>
    <xdr:from>
      <xdr:col>1</xdr:col>
      <xdr:colOff>149225</xdr:colOff>
      <xdr:row>8</xdr:row>
      <xdr:rowOff>114300</xdr:rowOff>
    </xdr:from>
    <xdr:to>
      <xdr:col>2</xdr:col>
      <xdr:colOff>1190625</xdr:colOff>
      <xdr:row>13</xdr:row>
      <xdr:rowOff>41275</xdr:rowOff>
    </xdr:to>
    <xdr:graphicFrame macro="">
      <xdr:nvGraphicFramePr>
        <xdr:cNvPr id="33" name="gauge">
          <a:extLst>
            <a:ext uri="{FF2B5EF4-FFF2-40B4-BE49-F238E27FC236}">
              <a16:creationId xmlns:a16="http://schemas.microsoft.com/office/drawing/2014/main" id="{76FBAADF-A518-FD6D-E5FC-6FD27313F5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19051</xdr:colOff>
      <xdr:row>0</xdr:row>
      <xdr:rowOff>65198</xdr:rowOff>
    </xdr:from>
    <xdr:to>
      <xdr:col>2</xdr:col>
      <xdr:colOff>1038225</xdr:colOff>
      <xdr:row>2</xdr:row>
      <xdr:rowOff>42593</xdr:rowOff>
    </xdr:to>
    <xdr:pic>
      <xdr:nvPicPr>
        <xdr:cNvPr id="35" name="Graphic 34">
          <a:extLst>
            <a:ext uri="{FF2B5EF4-FFF2-40B4-BE49-F238E27FC236}">
              <a16:creationId xmlns:a16="http://schemas.microsoft.com/office/drawing/2014/main" id="{D417D993-AFB2-160B-7CB1-3E9D0CA5EA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rcRect l="19506" t="34267" r="23087" b="37410"/>
        <a:stretch>
          <a:fillRect/>
        </a:stretch>
      </xdr:blipFill>
      <xdr:spPr>
        <a:xfrm>
          <a:off x="19051" y="65198"/>
          <a:ext cx="1657349" cy="47269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  <wetp:taskpane dockstate="right" visibility="0" width="350" row="1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65C86C7F-A034-4214-80A3-51F79975E427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62399d6e-f3a4-4c6d-ab87-fe08ef543675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58B35E02-3640-4F53-81A9-9142BDD08E33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476a7fb9-5561-4198-b6da-2db3e8b6d37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D13D5-8358-4991-882D-EE5713135DD3}">
  <dimension ref="A1:F65"/>
  <sheetViews>
    <sheetView showGridLines="0" tabSelected="1" workbookViewId="0">
      <pane ySplit="16" topLeftCell="A46" activePane="bottomLeft" state="frozen"/>
      <selection pane="bottomLeft" activeCell="I12" sqref="I12"/>
    </sheetView>
  </sheetViews>
  <sheetFormatPr defaultRowHeight="15"/>
  <cols>
    <col min="1" max="1" width="2.7109375" customWidth="1"/>
    <col min="2" max="2" width="6.85546875" customWidth="1"/>
    <col min="3" max="3" width="89.5703125" customWidth="1"/>
    <col min="4" max="4" width="24.7109375" customWidth="1"/>
    <col min="5" max="5" width="43.85546875" customWidth="1"/>
    <col min="6" max="7" width="2.7109375" customWidth="1"/>
    <col min="8" max="11" width="11.42578125" customWidth="1"/>
  </cols>
  <sheetData>
    <row r="1" spans="1:6" ht="14.1" customHeight="1">
      <c r="A1" s="10"/>
      <c r="B1" s="10"/>
      <c r="C1" s="10"/>
      <c r="D1" s="10"/>
      <c r="E1" s="10"/>
      <c r="F1" s="10"/>
    </row>
    <row r="2" spans="1:6" ht="26.1" customHeight="1">
      <c r="A2" s="10"/>
      <c r="B2" s="10"/>
      <c r="C2" s="24"/>
      <c r="D2" s="24"/>
      <c r="E2" s="11" t="s">
        <v>37</v>
      </c>
      <c r="F2" s="10"/>
    </row>
    <row r="3" spans="1:6" ht="33.950000000000003" customHeight="1">
      <c r="A3" s="10"/>
      <c r="B3" s="32" t="s">
        <v>38</v>
      </c>
      <c r="C3" s="32"/>
      <c r="D3" s="32"/>
      <c r="E3" s="32"/>
      <c r="F3" s="10"/>
    </row>
    <row r="4" spans="1:6" ht="20.100000000000001" customHeight="1">
      <c r="A4" s="10"/>
      <c r="B4" s="33" t="s">
        <v>39</v>
      </c>
      <c r="C4" s="34"/>
      <c r="D4" s="34"/>
      <c r="E4" s="34"/>
      <c r="F4" s="10"/>
    </row>
    <row r="5" spans="1:6" ht="30" customHeight="1">
      <c r="A5" s="10"/>
      <c r="B5" s="25" t="s">
        <v>40</v>
      </c>
      <c r="C5" s="26"/>
      <c r="D5" s="26"/>
      <c r="E5" s="26"/>
      <c r="F5" s="10"/>
    </row>
    <row r="6" spans="1:6" ht="14.1" customHeight="1">
      <c r="A6" s="10"/>
      <c r="B6" s="10"/>
      <c r="C6" s="10"/>
      <c r="D6" s="10"/>
      <c r="E6" s="10"/>
      <c r="F6" s="10"/>
    </row>
    <row r="7" spans="1:6" ht="14.1" customHeight="1">
      <c r="A7" s="1"/>
      <c r="B7" s="1"/>
      <c r="C7" s="1"/>
      <c r="D7" s="1"/>
      <c r="E7" s="1"/>
      <c r="F7" s="1"/>
    </row>
    <row r="8" spans="1:6" ht="21.95" customHeight="1">
      <c r="A8" s="1"/>
      <c r="B8" s="35" t="s">
        <v>41</v>
      </c>
      <c r="C8" s="36"/>
      <c r="D8" s="35" t="s">
        <v>42</v>
      </c>
      <c r="E8" s="41"/>
      <c r="F8" s="1"/>
    </row>
    <row r="9" spans="1:6" ht="26.1" customHeight="1">
      <c r="A9" s="1"/>
      <c r="B9" s="2"/>
      <c r="C9" s="37">
        <f>IFERROR($E$9/(COUNT($B$18:$B$60)-$E$12),0)</f>
        <v>0</v>
      </c>
      <c r="D9" s="5" t="s">
        <v>43</v>
      </c>
      <c r="E9" s="4">
        <f>COUNTIF($D$18:$D$60,"Hotovo")</f>
        <v>0</v>
      </c>
      <c r="F9" s="1"/>
    </row>
    <row r="10" spans="1:6" ht="26.1" customHeight="1">
      <c r="A10" s="1"/>
      <c r="B10" s="2"/>
      <c r="C10" s="38"/>
      <c r="D10" s="6" t="s">
        <v>44</v>
      </c>
      <c r="E10" s="4">
        <f>COUNTIF($D$18:$D$60,"V řešení")</f>
        <v>0</v>
      </c>
      <c r="F10" s="1"/>
    </row>
    <row r="11" spans="1:6" ht="26.1" customHeight="1">
      <c r="A11" s="1"/>
      <c r="B11" s="2"/>
      <c r="C11" s="38"/>
      <c r="D11" s="7" t="s">
        <v>61</v>
      </c>
      <c r="E11" s="4">
        <f>COUNTIF($D$18:$D$60,"Nezahájeno")</f>
        <v>27</v>
      </c>
      <c r="F11" s="1"/>
    </row>
    <row r="12" spans="1:6" ht="26.1" customHeight="1">
      <c r="A12" s="1"/>
      <c r="B12" s="2"/>
      <c r="C12" s="39" t="str">
        <f>"Zbývá "&amp;(COUNT($B$18:$B$60)-$E$12-$E$9)&amp;" z "&amp;(COUNT($B$18:$B$60)-$E$12)&amp;" úkolů"</f>
        <v>Zbývá 27 z 27 úkolů</v>
      </c>
      <c r="D12" s="8" t="s">
        <v>45</v>
      </c>
      <c r="E12" s="4">
        <f>COUNTIF($D$18:$D$60,"N/A")</f>
        <v>0</v>
      </c>
      <c r="F12" s="1"/>
    </row>
    <row r="13" spans="1:6" ht="21.95" customHeight="1">
      <c r="A13" s="1"/>
      <c r="B13" s="3"/>
      <c r="C13" s="40"/>
      <c r="D13" s="42" t="str">
        <f>"Aktivních úkolů: "&amp;(COUNT($B$18:$B$60)-$E$12)&amp;" z "&amp;COUNT($B$18:$B$60)</f>
        <v>Aktivních úkolů: 27 z 27</v>
      </c>
      <c r="E13" s="43"/>
      <c r="F13" s="1"/>
    </row>
    <row r="14" spans="1:6" ht="15.95" customHeight="1">
      <c r="A14" s="1"/>
      <c r="B14" s="1"/>
      <c r="C14" s="1"/>
      <c r="D14" s="1"/>
      <c r="E14" s="1"/>
      <c r="F14" s="1"/>
    </row>
    <row r="15" spans="1:6" ht="24" customHeight="1">
      <c r="A15" s="1"/>
      <c r="B15" s="27" t="s">
        <v>47</v>
      </c>
      <c r="C15" s="28"/>
      <c r="D15" s="29" t="s">
        <v>48</v>
      </c>
      <c r="E15" s="28"/>
      <c r="F15" s="1"/>
    </row>
    <row r="16" spans="1:6" ht="23.25" customHeight="1">
      <c r="A16" s="1"/>
      <c r="B16" s="12" t="s">
        <v>0</v>
      </c>
      <c r="C16" s="13" t="s">
        <v>49</v>
      </c>
      <c r="D16" s="14" t="s">
        <v>50</v>
      </c>
      <c r="E16" s="13" t="s">
        <v>51</v>
      </c>
      <c r="F16" s="1"/>
    </row>
    <row r="17" spans="1:6" ht="30" customHeight="1">
      <c r="A17" s="1"/>
      <c r="B17" s="18" t="s">
        <v>52</v>
      </c>
      <c r="C17" s="15" t="s">
        <v>1</v>
      </c>
      <c r="D17" s="16" t="str">
        <f>COUNT(B18:B20)&amp;IF(COUNT(B18:B20)=1," úkol",IF(COUNT(B18:B20)&lt;5," úkoly"," úkolů"))</f>
        <v>3 úkoly</v>
      </c>
      <c r="E17" s="17" t="str">
        <f>COUNTIF(D18:D20,"Hotovo")&amp;" / "&amp;COUNT(B18:B20)&amp;" hotovo"</f>
        <v>0 / 3 hotovo</v>
      </c>
      <c r="F17" s="1"/>
    </row>
    <row r="18" spans="1:6" ht="27.95" customHeight="1">
      <c r="A18" s="1"/>
      <c r="B18" s="19">
        <v>1</v>
      </c>
      <c r="C18" s="21" t="s">
        <v>2</v>
      </c>
      <c r="D18" s="9" t="s">
        <v>61</v>
      </c>
      <c r="E18" s="22"/>
      <c r="F18" s="1"/>
    </row>
    <row r="19" spans="1:6" ht="27.95" customHeight="1">
      <c r="A19" s="1"/>
      <c r="B19" s="20">
        <v>2</v>
      </c>
      <c r="C19" s="21" t="s">
        <v>3</v>
      </c>
      <c r="D19" s="9" t="s">
        <v>61</v>
      </c>
      <c r="E19" s="22"/>
      <c r="F19" s="1"/>
    </row>
    <row r="20" spans="1:6" ht="27.95" customHeight="1">
      <c r="A20" s="1"/>
      <c r="B20" s="20">
        <v>3</v>
      </c>
      <c r="C20" s="21" t="s">
        <v>4</v>
      </c>
      <c r="D20" s="9" t="s">
        <v>61</v>
      </c>
      <c r="E20" s="22"/>
      <c r="F20" s="1"/>
    </row>
    <row r="21" spans="1:6" ht="8.1" customHeight="1">
      <c r="A21" s="1"/>
      <c r="B21" s="1"/>
      <c r="C21" s="1"/>
      <c r="D21" s="1"/>
      <c r="E21" s="1"/>
      <c r="F21" s="1"/>
    </row>
    <row r="22" spans="1:6" ht="30" customHeight="1">
      <c r="A22" s="1"/>
      <c r="B22" s="23" t="s">
        <v>53</v>
      </c>
      <c r="C22" s="15" t="s">
        <v>5</v>
      </c>
      <c r="D22" s="16" t="str">
        <f>COUNT(B23:B25)&amp;IF(COUNT(B23:B25)=1," úkol",IF(COUNT(B23:B25)&lt;5," úkoly"," úkolů"))</f>
        <v>3 úkoly</v>
      </c>
      <c r="E22" s="17" t="str">
        <f>COUNTIF(D23:D25,"Hotovo")&amp;" / "&amp;COUNT(B23:B25)&amp;" hotovo"</f>
        <v>0 / 3 hotovo</v>
      </c>
      <c r="F22" s="1"/>
    </row>
    <row r="23" spans="1:6" ht="27.95" customHeight="1">
      <c r="A23" s="1"/>
      <c r="B23" s="19">
        <v>4</v>
      </c>
      <c r="C23" s="21" t="s">
        <v>6</v>
      </c>
      <c r="D23" s="9" t="s">
        <v>61</v>
      </c>
      <c r="E23" s="22"/>
      <c r="F23" s="1"/>
    </row>
    <row r="24" spans="1:6" ht="27.95" customHeight="1">
      <c r="A24" s="1"/>
      <c r="B24" s="20">
        <v>5</v>
      </c>
      <c r="C24" s="21" t="s">
        <v>7</v>
      </c>
      <c r="D24" s="9" t="s">
        <v>61</v>
      </c>
      <c r="E24" s="22"/>
      <c r="F24" s="1"/>
    </row>
    <row r="25" spans="1:6" ht="27.95" customHeight="1">
      <c r="A25" s="1"/>
      <c r="B25" s="20">
        <v>6</v>
      </c>
      <c r="C25" s="21" t="s">
        <v>8</v>
      </c>
      <c r="D25" s="9" t="s">
        <v>61</v>
      </c>
      <c r="E25" s="22"/>
      <c r="F25" s="1"/>
    </row>
    <row r="26" spans="1:6" ht="8.1" customHeight="1">
      <c r="A26" s="1"/>
      <c r="B26" s="1"/>
      <c r="C26" s="1"/>
      <c r="D26" s="1"/>
      <c r="E26" s="1"/>
      <c r="F26" s="1"/>
    </row>
    <row r="27" spans="1:6" ht="30" customHeight="1">
      <c r="A27" s="1"/>
      <c r="B27" s="23" t="s">
        <v>54</v>
      </c>
      <c r="C27" s="15" t="s">
        <v>9</v>
      </c>
      <c r="D27" s="16" t="str">
        <f>COUNT(B28:B30)&amp;IF(COUNT(B28:B30)=1," úkol",IF(COUNT(B28:B30)&lt;5," úkoly"," úkolů"))</f>
        <v>3 úkoly</v>
      </c>
      <c r="E27" s="17" t="str">
        <f>COUNTIF(D28:D30,"Hotovo")&amp;" / "&amp;COUNT(B28:B30)&amp;" hotovo"</f>
        <v>0 / 3 hotovo</v>
      </c>
      <c r="F27" s="1"/>
    </row>
    <row r="28" spans="1:6" ht="27.95" customHeight="1">
      <c r="A28" s="1"/>
      <c r="B28" s="19">
        <v>7</v>
      </c>
      <c r="C28" s="21" t="s">
        <v>10</v>
      </c>
      <c r="D28" s="9" t="s">
        <v>61</v>
      </c>
      <c r="E28" s="22"/>
      <c r="F28" s="1"/>
    </row>
    <row r="29" spans="1:6" ht="27.95" customHeight="1">
      <c r="A29" s="1"/>
      <c r="B29" s="20">
        <v>8</v>
      </c>
      <c r="C29" s="21" t="s">
        <v>11</v>
      </c>
      <c r="D29" s="9" t="s">
        <v>61</v>
      </c>
      <c r="E29" s="22"/>
      <c r="F29" s="1"/>
    </row>
    <row r="30" spans="1:6" ht="27.95" customHeight="1">
      <c r="A30" s="1"/>
      <c r="B30" s="20">
        <v>9</v>
      </c>
      <c r="C30" s="21" t="s">
        <v>12</v>
      </c>
      <c r="D30" s="9" t="s">
        <v>61</v>
      </c>
      <c r="E30" s="22"/>
      <c r="F30" s="1"/>
    </row>
    <row r="31" spans="1:6" ht="8.1" customHeight="1">
      <c r="A31" s="1"/>
      <c r="B31" s="1"/>
      <c r="C31" s="1"/>
      <c r="D31" s="1"/>
      <c r="E31" s="1"/>
      <c r="F31" s="1"/>
    </row>
    <row r="32" spans="1:6" ht="30" customHeight="1">
      <c r="A32" s="1"/>
      <c r="B32" s="23" t="s">
        <v>55</v>
      </c>
      <c r="C32" s="15" t="s">
        <v>13</v>
      </c>
      <c r="D32" s="16" t="str">
        <f>COUNT(B33:B36)&amp;IF(COUNT(B33:B36)=1," úkol",IF(COUNT(B33:B36)&lt;5," úkoly"," úkolů"))</f>
        <v>4 úkoly</v>
      </c>
      <c r="E32" s="17" t="str">
        <f>COUNTIF(D33:D36,"Hotovo")&amp;" / "&amp;COUNT(B33:B36)&amp;" hotovo"</f>
        <v>0 / 4 hotovo</v>
      </c>
      <c r="F32" s="1"/>
    </row>
    <row r="33" spans="1:6" ht="27.95" customHeight="1">
      <c r="A33" s="1"/>
      <c r="B33" s="19">
        <v>10</v>
      </c>
      <c r="C33" s="21" t="s">
        <v>14</v>
      </c>
      <c r="D33" s="9" t="s">
        <v>61</v>
      </c>
      <c r="E33" s="22"/>
      <c r="F33" s="1"/>
    </row>
    <row r="34" spans="1:6" ht="27.95" customHeight="1">
      <c r="A34" s="1"/>
      <c r="B34" s="20">
        <v>11</v>
      </c>
      <c r="C34" s="21" t="s">
        <v>15</v>
      </c>
      <c r="D34" s="9" t="s">
        <v>61</v>
      </c>
      <c r="E34" s="22"/>
      <c r="F34" s="1"/>
    </row>
    <row r="35" spans="1:6" ht="27.95" customHeight="1">
      <c r="A35" s="1"/>
      <c r="B35" s="20">
        <v>12</v>
      </c>
      <c r="C35" s="21" t="s">
        <v>16</v>
      </c>
      <c r="D35" s="9" t="s">
        <v>61</v>
      </c>
      <c r="E35" s="22"/>
      <c r="F35" s="1"/>
    </row>
    <row r="36" spans="1:6" ht="27.95" customHeight="1">
      <c r="A36" s="1"/>
      <c r="B36" s="20">
        <v>13</v>
      </c>
      <c r="C36" s="21" t="s">
        <v>17</v>
      </c>
      <c r="D36" s="9" t="s">
        <v>61</v>
      </c>
      <c r="E36" s="22"/>
      <c r="F36" s="1"/>
    </row>
    <row r="37" spans="1:6" ht="8.1" customHeight="1">
      <c r="A37" s="1"/>
      <c r="B37" s="1"/>
      <c r="C37" s="1"/>
      <c r="D37" s="1"/>
      <c r="E37" s="1"/>
      <c r="F37" s="1"/>
    </row>
    <row r="38" spans="1:6" ht="30" customHeight="1">
      <c r="A38" s="1"/>
      <c r="B38" s="23" t="s">
        <v>56</v>
      </c>
      <c r="C38" s="15" t="s">
        <v>18</v>
      </c>
      <c r="D38" s="16" t="str">
        <f>COUNT(B39:B41)&amp;IF(COUNT(B39:B41)=1," úkol",IF(COUNT(B39:B41)&lt;5," úkoly"," úkolů"))</f>
        <v>3 úkoly</v>
      </c>
      <c r="E38" s="17" t="str">
        <f>COUNTIF(D39:D41,"Hotovo")&amp;" / "&amp;COUNT(B39:B41)&amp;" hotovo"</f>
        <v>0 / 3 hotovo</v>
      </c>
      <c r="F38" s="1"/>
    </row>
    <row r="39" spans="1:6" ht="27.95" customHeight="1">
      <c r="A39" s="1"/>
      <c r="B39" s="19">
        <v>14</v>
      </c>
      <c r="C39" s="21" t="s">
        <v>19</v>
      </c>
      <c r="D39" s="9" t="s">
        <v>61</v>
      </c>
      <c r="E39" s="22"/>
      <c r="F39" s="1"/>
    </row>
    <row r="40" spans="1:6" ht="27.95" customHeight="1">
      <c r="A40" s="1"/>
      <c r="B40" s="20">
        <v>15</v>
      </c>
      <c r="C40" s="21" t="s">
        <v>20</v>
      </c>
      <c r="D40" s="9" t="s">
        <v>61</v>
      </c>
      <c r="E40" s="22"/>
      <c r="F40" s="1"/>
    </row>
    <row r="41" spans="1:6" ht="27.95" customHeight="1">
      <c r="A41" s="1"/>
      <c r="B41" s="20">
        <v>16</v>
      </c>
      <c r="C41" s="21" t="s">
        <v>21</v>
      </c>
      <c r="D41" s="9" t="s">
        <v>61</v>
      </c>
      <c r="E41" s="22"/>
      <c r="F41" s="1"/>
    </row>
    <row r="42" spans="1:6" ht="8.1" customHeight="1">
      <c r="A42" s="1"/>
      <c r="B42" s="1"/>
      <c r="C42" s="1"/>
      <c r="D42" s="1"/>
      <c r="E42" s="1"/>
      <c r="F42" s="1"/>
    </row>
    <row r="43" spans="1:6" ht="30" customHeight="1">
      <c r="A43" s="1"/>
      <c r="B43" s="23" t="s">
        <v>57</v>
      </c>
      <c r="C43" s="15" t="s">
        <v>22</v>
      </c>
      <c r="D43" s="16" t="str">
        <f>COUNT(B44:B47)&amp;IF(COUNT(B44:B47)=1," úkol",IF(COUNT(B44:B47)&lt;5," úkoly"," úkolů"))</f>
        <v>4 úkoly</v>
      </c>
      <c r="E43" s="17" t="str">
        <f>COUNTIF(D44:D47,"Hotovo")&amp;" / "&amp;COUNT(B44:B47)&amp;" hotovo"</f>
        <v>0 / 4 hotovo</v>
      </c>
      <c r="F43" s="1"/>
    </row>
    <row r="44" spans="1:6" ht="27.95" customHeight="1">
      <c r="A44" s="1"/>
      <c r="B44" s="19">
        <v>17</v>
      </c>
      <c r="C44" s="21" t="s">
        <v>23</v>
      </c>
      <c r="D44" s="9" t="s">
        <v>61</v>
      </c>
      <c r="E44" s="22"/>
      <c r="F44" s="1"/>
    </row>
    <row r="45" spans="1:6" ht="27.95" customHeight="1">
      <c r="A45" s="1"/>
      <c r="B45" s="20">
        <v>18</v>
      </c>
      <c r="C45" s="21" t="s">
        <v>24</v>
      </c>
      <c r="D45" s="9" t="s">
        <v>61</v>
      </c>
      <c r="E45" s="22"/>
      <c r="F45" s="1"/>
    </row>
    <row r="46" spans="1:6" ht="27.95" customHeight="1">
      <c r="A46" s="1"/>
      <c r="B46" s="20">
        <v>19</v>
      </c>
      <c r="C46" s="21" t="s">
        <v>25</v>
      </c>
      <c r="D46" s="9" t="s">
        <v>61</v>
      </c>
      <c r="E46" s="22"/>
      <c r="F46" s="1"/>
    </row>
    <row r="47" spans="1:6" ht="27.95" customHeight="1">
      <c r="A47" s="1"/>
      <c r="B47" s="20">
        <v>20</v>
      </c>
      <c r="C47" s="21" t="s">
        <v>26</v>
      </c>
      <c r="D47" s="9" t="s">
        <v>61</v>
      </c>
      <c r="E47" s="22"/>
      <c r="F47" s="1"/>
    </row>
    <row r="48" spans="1:6" ht="8.1" customHeight="1">
      <c r="A48" s="1"/>
      <c r="B48" s="1"/>
      <c r="C48" s="1"/>
      <c r="D48" s="1"/>
      <c r="E48" s="1"/>
      <c r="F48" s="1"/>
    </row>
    <row r="49" spans="1:6" ht="30" customHeight="1">
      <c r="A49" s="1"/>
      <c r="B49" s="23" t="s">
        <v>58</v>
      </c>
      <c r="C49" s="15" t="s">
        <v>27</v>
      </c>
      <c r="D49" s="16" t="str">
        <f>COUNT(B50:B51)&amp;IF(COUNT(B50:B51)=1," úkol",IF(COUNT(B50:B51)&lt;5," úkoly"," úkolů"))</f>
        <v>2 úkoly</v>
      </c>
      <c r="E49" s="17" t="str">
        <f>COUNTIF(D50:D51,"Hotovo")&amp;" / "&amp;COUNT(B50:B51)&amp;" hotovo"</f>
        <v>0 / 2 hotovo</v>
      </c>
      <c r="F49" s="1"/>
    </row>
    <row r="50" spans="1:6" ht="27.95" customHeight="1">
      <c r="A50" s="1"/>
      <c r="B50" s="19">
        <v>21</v>
      </c>
      <c r="C50" s="21" t="s">
        <v>28</v>
      </c>
      <c r="D50" s="9" t="s">
        <v>61</v>
      </c>
      <c r="E50" s="22"/>
      <c r="F50" s="1"/>
    </row>
    <row r="51" spans="1:6" ht="27.95" customHeight="1">
      <c r="A51" s="1"/>
      <c r="B51" s="20">
        <v>22</v>
      </c>
      <c r="C51" s="21" t="s">
        <v>29</v>
      </c>
      <c r="D51" s="9" t="s">
        <v>61</v>
      </c>
      <c r="E51" s="22"/>
      <c r="F51" s="1"/>
    </row>
    <row r="52" spans="1:6" ht="8.1" customHeight="1">
      <c r="A52" s="1"/>
      <c r="B52" s="1"/>
      <c r="C52" s="1"/>
      <c r="D52" s="1"/>
      <c r="E52" s="1"/>
      <c r="F52" s="1"/>
    </row>
    <row r="53" spans="1:6" ht="30" customHeight="1">
      <c r="A53" s="1"/>
      <c r="B53" s="23" t="s">
        <v>59</v>
      </c>
      <c r="C53" s="15" t="s">
        <v>30</v>
      </c>
      <c r="D53" s="16" t="str">
        <f>COUNT(B54:B56)&amp;IF(COUNT(B54:B56)=1," úkol",IF(COUNT(B54:B56)&lt;5," úkoly"," úkolů"))</f>
        <v>3 úkoly</v>
      </c>
      <c r="E53" s="17" t="str">
        <f>COUNTIF(D54:D56,"Hotovo")&amp;" / "&amp;COUNT(B54:B56)&amp;" hotovo"</f>
        <v>0 / 3 hotovo</v>
      </c>
      <c r="F53" s="1"/>
    </row>
    <row r="54" spans="1:6" ht="27.95" customHeight="1">
      <c r="A54" s="1"/>
      <c r="B54" s="19">
        <v>23</v>
      </c>
      <c r="C54" s="21" t="s">
        <v>31</v>
      </c>
      <c r="D54" s="9" t="s">
        <v>61</v>
      </c>
      <c r="E54" s="22"/>
      <c r="F54" s="1"/>
    </row>
    <row r="55" spans="1:6" ht="27.95" customHeight="1">
      <c r="A55" s="1"/>
      <c r="B55" s="20">
        <v>24</v>
      </c>
      <c r="C55" s="21" t="s">
        <v>32</v>
      </c>
      <c r="D55" s="9" t="s">
        <v>61</v>
      </c>
      <c r="E55" s="22"/>
      <c r="F55" s="1"/>
    </row>
    <row r="56" spans="1:6" ht="27.95" customHeight="1">
      <c r="A56" s="1"/>
      <c r="B56" s="20">
        <v>25</v>
      </c>
      <c r="C56" s="21" t="s">
        <v>33</v>
      </c>
      <c r="D56" s="9" t="s">
        <v>61</v>
      </c>
      <c r="E56" s="22"/>
      <c r="F56" s="1"/>
    </row>
    <row r="57" spans="1:6" ht="8.1" customHeight="1">
      <c r="A57" s="1"/>
      <c r="B57" s="1"/>
      <c r="C57" s="1"/>
      <c r="D57" s="1"/>
      <c r="E57" s="1"/>
      <c r="F57" s="1"/>
    </row>
    <row r="58" spans="1:6" ht="30" customHeight="1">
      <c r="A58" s="1"/>
      <c r="B58" s="23" t="s">
        <v>60</v>
      </c>
      <c r="C58" s="15" t="s">
        <v>34</v>
      </c>
      <c r="D58" s="16" t="str">
        <f>COUNT(B59:B60)&amp;IF(COUNT(B59:B60)=1," úkol",IF(COUNT(B59:B60)&lt;5," úkoly"," úkolů"))</f>
        <v>2 úkoly</v>
      </c>
      <c r="E58" s="17" t="str">
        <f>COUNTIF(D59:D60,"Hotovo")&amp;" / "&amp;COUNT(B59:B60)&amp;" hotovo"</f>
        <v>0 / 2 hotovo</v>
      </c>
      <c r="F58" s="1"/>
    </row>
    <row r="59" spans="1:6" ht="27.95" customHeight="1">
      <c r="A59" s="1"/>
      <c r="B59" s="19">
        <v>26</v>
      </c>
      <c r="C59" s="21" t="s">
        <v>35</v>
      </c>
      <c r="D59" s="9" t="s">
        <v>61</v>
      </c>
      <c r="E59" s="22"/>
      <c r="F59" s="1"/>
    </row>
    <row r="60" spans="1:6" ht="27.95" customHeight="1">
      <c r="A60" s="1"/>
      <c r="B60" s="20">
        <v>27</v>
      </c>
      <c r="C60" s="21" t="s">
        <v>36</v>
      </c>
      <c r="D60" s="9" t="s">
        <v>61</v>
      </c>
      <c r="E60" s="22"/>
      <c r="F60" s="1"/>
    </row>
    <row r="61" spans="1:6" ht="8.1" customHeight="1">
      <c r="A61" s="1"/>
      <c r="B61" s="1"/>
      <c r="C61" s="1"/>
      <c r="D61" s="1"/>
      <c r="E61" s="1"/>
      <c r="F61" s="1"/>
    </row>
    <row r="62" spans="1:6" ht="33.950000000000003" customHeight="1">
      <c r="A62" s="1"/>
      <c r="B62" s="30" t="s">
        <v>63</v>
      </c>
      <c r="C62" s="28"/>
      <c r="D62" s="28"/>
      <c r="E62" s="28"/>
      <c r="F62" s="1"/>
    </row>
    <row r="63" spans="1:6" ht="20.100000000000001" customHeight="1">
      <c r="A63" s="1"/>
      <c r="B63" s="31" t="s">
        <v>62</v>
      </c>
      <c r="C63" s="28"/>
      <c r="D63" s="28"/>
      <c r="E63" s="28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</sheetData>
  <mergeCells count="13">
    <mergeCell ref="B63:E63"/>
    <mergeCell ref="B3:E3"/>
    <mergeCell ref="B4:E4"/>
    <mergeCell ref="B8:C8"/>
    <mergeCell ref="C9:C11"/>
    <mergeCell ref="C12:C13"/>
    <mergeCell ref="D8:E8"/>
    <mergeCell ref="D13:E13"/>
    <mergeCell ref="C2:D2"/>
    <mergeCell ref="B5:E5"/>
    <mergeCell ref="B15:C15"/>
    <mergeCell ref="D15:E15"/>
    <mergeCell ref="B62:E62"/>
  </mergeCells>
  <conditionalFormatting sqref="D18:D20">
    <cfRule type="cellIs" dxfId="35" priority="37" operator="equal">
      <formula>"Hotovo"</formula>
    </cfRule>
    <cfRule type="cellIs" dxfId="34" priority="38" operator="equal">
      <formula>"V řešení"</formula>
    </cfRule>
    <cfRule type="cellIs" dxfId="33" priority="39" operator="equal">
      <formula>"Nezahájeno"</formula>
    </cfRule>
    <cfRule type="cellIs" dxfId="32" priority="40" operator="equal">
      <formula>"N/A"</formula>
    </cfRule>
  </conditionalFormatting>
  <conditionalFormatting sqref="D23:D25">
    <cfRule type="cellIs" dxfId="31" priority="41" operator="equal">
      <formula>"Hotovo"</formula>
    </cfRule>
    <cfRule type="cellIs" dxfId="30" priority="42" operator="equal">
      <formula>"V řešení"</formula>
    </cfRule>
    <cfRule type="cellIs" dxfId="29" priority="43" operator="equal">
      <formula>"Nezahájeno"</formula>
    </cfRule>
    <cfRule type="cellIs" dxfId="28" priority="44" operator="equal">
      <formula>"N/A"</formula>
    </cfRule>
  </conditionalFormatting>
  <conditionalFormatting sqref="D28:D30">
    <cfRule type="cellIs" dxfId="27" priority="45" operator="equal">
      <formula>"Hotovo"</formula>
    </cfRule>
    <cfRule type="cellIs" dxfId="26" priority="46" operator="equal">
      <formula>"V řešení"</formula>
    </cfRule>
    <cfRule type="cellIs" dxfId="25" priority="47" operator="equal">
      <formula>"Nezahájeno"</formula>
    </cfRule>
    <cfRule type="cellIs" dxfId="24" priority="48" operator="equal">
      <formula>"N/A"</formula>
    </cfRule>
  </conditionalFormatting>
  <conditionalFormatting sqref="D33:D36">
    <cfRule type="cellIs" dxfId="23" priority="49" operator="equal">
      <formula>"Hotovo"</formula>
    </cfRule>
    <cfRule type="cellIs" dxfId="22" priority="50" operator="equal">
      <formula>"V řešení"</formula>
    </cfRule>
    <cfRule type="cellIs" dxfId="21" priority="51" operator="equal">
      <formula>"Nezahájeno"</formula>
    </cfRule>
    <cfRule type="cellIs" dxfId="20" priority="52" operator="equal">
      <formula>"N/A"</formula>
    </cfRule>
  </conditionalFormatting>
  <conditionalFormatting sqref="D39:D41">
    <cfRule type="cellIs" dxfId="19" priority="53" operator="equal">
      <formula>"Hotovo"</formula>
    </cfRule>
    <cfRule type="cellIs" dxfId="18" priority="54" operator="equal">
      <formula>"V řešení"</formula>
    </cfRule>
    <cfRule type="cellIs" dxfId="17" priority="55" operator="equal">
      <formula>"Nezahájeno"</formula>
    </cfRule>
    <cfRule type="cellIs" dxfId="16" priority="56" operator="equal">
      <formula>"N/A"</formula>
    </cfRule>
  </conditionalFormatting>
  <conditionalFormatting sqref="D44:D47">
    <cfRule type="cellIs" dxfId="15" priority="57" operator="equal">
      <formula>"Hotovo"</formula>
    </cfRule>
    <cfRule type="cellIs" dxfId="14" priority="58" operator="equal">
      <formula>"V řešení"</formula>
    </cfRule>
    <cfRule type="cellIs" dxfId="13" priority="59" operator="equal">
      <formula>"Nezahájeno"</formula>
    </cfRule>
    <cfRule type="cellIs" dxfId="12" priority="60" operator="equal">
      <formula>"N/A"</formula>
    </cfRule>
  </conditionalFormatting>
  <conditionalFormatting sqref="D50:D51">
    <cfRule type="cellIs" dxfId="11" priority="61" operator="equal">
      <formula>"Hotovo"</formula>
    </cfRule>
    <cfRule type="cellIs" dxfId="10" priority="62" operator="equal">
      <formula>"V řešení"</formula>
    </cfRule>
    <cfRule type="cellIs" dxfId="9" priority="63" operator="equal">
      <formula>"Nezahájeno"</formula>
    </cfRule>
    <cfRule type="cellIs" dxfId="8" priority="64" operator="equal">
      <formula>"N/A"</formula>
    </cfRule>
  </conditionalFormatting>
  <conditionalFormatting sqref="D54:D56">
    <cfRule type="cellIs" dxfId="7" priority="65" operator="equal">
      <formula>"Hotovo"</formula>
    </cfRule>
    <cfRule type="cellIs" dxfId="6" priority="66" operator="equal">
      <formula>"V řešení"</formula>
    </cfRule>
    <cfRule type="cellIs" dxfId="5" priority="67" operator="equal">
      <formula>"Nezahájeno"</formula>
    </cfRule>
    <cfRule type="cellIs" dxfId="4" priority="68" operator="equal">
      <formula>"N/A"</formula>
    </cfRule>
  </conditionalFormatting>
  <conditionalFormatting sqref="D59:D60">
    <cfRule type="cellIs" dxfId="3" priority="69" operator="equal">
      <formula>"Hotovo"</formula>
    </cfRule>
    <cfRule type="cellIs" dxfId="2" priority="70" operator="equal">
      <formula>"V řešení"</formula>
    </cfRule>
    <cfRule type="cellIs" dxfId="1" priority="71" operator="equal">
      <formula>"Nezahájeno"</formula>
    </cfRule>
    <cfRule type="cellIs" dxfId="0" priority="72" operator="equal">
      <formula>"N/A"</formula>
    </cfRule>
  </conditionalFormatting>
  <dataValidations count="1">
    <dataValidation type="list" allowBlank="1" showInputMessage="1" showErrorMessage="1" errorTitle="Neplatný stav" error="Vyberte prosím jeden ze čtyř stavů." sqref="D18:D20 D59:D60 D54:D56 D50:D51 D44:D47 D39:D41 D33:D36 D28:D30 D23:D25" xr:uid="{ABAB0A96-2A23-4709-AAFD-47B09BE7E5B0}">
      <formula1>"Hotovo,V řešení,Nezahájeno,N/A"</formula1>
    </dataValidation>
  </dataValidation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47C50-9D37-4D71-94F4-2E445883F06B}">
  <dimension ref="A1:B2"/>
  <sheetViews>
    <sheetView workbookViewId="0"/>
  </sheetViews>
  <sheetFormatPr defaultRowHeight="15"/>
  <sheetData>
    <row r="1" spans="1:2">
      <c r="A1" t="s">
        <v>43</v>
      </c>
      <c r="B1">
        <f>Leden!$E$9</f>
        <v>0</v>
      </c>
    </row>
    <row r="2" spans="1:2">
      <c r="A2" t="s">
        <v>46</v>
      </c>
      <c r="B2">
        <f>(COUNT(Leden!$B$18:$B$60)-Leden!$E$12)-Leden!$E$9</f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Václavíková</dc:creator>
  <cp:lastModifiedBy>Adam Gebauer</cp:lastModifiedBy>
  <dcterms:created xsi:type="dcterms:W3CDTF">2026-08-25T12:50:28Z</dcterms:created>
  <dcterms:modified xsi:type="dcterms:W3CDTF">2026-09-22T06:35:19Z</dcterms:modified>
</cp:coreProperties>
</file>